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S:\KST-ST\Amt80\Daueraufgabe\Gründungsberatung\Unterlagen_WESt\Neue_Unterlagen_11.24\"/>
    </mc:Choice>
  </mc:AlternateContent>
  <xr:revisionPtr revIDLastSave="0" documentId="13_ncr:1_{4C23AD6B-D9D1-4369-878D-C6F302A0FA48}" xr6:coauthVersionLast="47" xr6:coauthVersionMax="47" xr10:uidLastSave="{00000000-0000-0000-0000-000000000000}"/>
  <bookViews>
    <workbookView xWindow="-108" yWindow="-108" windowWidth="23256" windowHeight="14016" tabRatio="830" activeTab="7" xr2:uid="{00000000-000D-0000-FFFF-FFFF00000000}"/>
  </bookViews>
  <sheets>
    <sheet name="1. Kapitalbedarf" sheetId="2" r:id="rId1"/>
    <sheet name="2. Finanzplanung " sheetId="7" r:id="rId2"/>
    <sheet name="3. Pers. Bedarf" sheetId="1" r:id="rId3"/>
    <sheet name="4. Mindestumsatz" sheetId="10" r:id="rId4"/>
    <sheet name="5. Umsatzplanung" sheetId="9" r:id="rId5"/>
    <sheet name="6. Rentabilität monatl." sheetId="5" r:id="rId6"/>
    <sheet name="7. Rentabilität 3 Jahre" sheetId="8" r:id="rId7"/>
    <sheet name="8. Liquidität" sheetId="4" r:id="rId8"/>
  </sheets>
  <definedNames>
    <definedName name="_xlnm.Print_Area" localSheetId="0">'1. Kapitalbedarf'!$B$2:$C$32</definedName>
    <definedName name="_xlnm.Print_Area" localSheetId="1">'2. Finanzplanung '!$B$2:$C$15</definedName>
    <definedName name="_xlnm.Print_Area" localSheetId="2">'3. Pers. Bedarf'!$B$2:$D$22</definedName>
    <definedName name="_xlnm.Print_Area" localSheetId="3">'4. Mindestumsatz'!$B$2:$D$22</definedName>
    <definedName name="_xlnm.Print_Area" localSheetId="4">'5. Umsatzplanung'!$B$2:$O$27</definedName>
    <definedName name="_xlnm.Print_Area" localSheetId="5">'6. Rentabilität monatl.'!$B$2:$O$25</definedName>
    <definedName name="_xlnm.Print_Area" localSheetId="6">'7. Rentabilität 3 Jahre'!$B$2:$F$25</definedName>
    <definedName name="_xlnm.Print_Area" localSheetId="7">'8. Liquidität'!$B$2:$O$37</definedName>
    <definedName name="_xlnm.Print_Titles" localSheetId="4">'5. Umsatzplanung'!$B:$B</definedName>
    <definedName name="_xlnm.Print_Titles" localSheetId="5">'6. Rentabilität monatl.'!$B:$B</definedName>
    <definedName name="_xlnm.Print_Titles" localSheetId="7">'8. Liquidität'!$B:$B,'8. Liquidität'!$2:$4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9" l="1"/>
  <c r="D24" i="5"/>
  <c r="D23" i="5"/>
  <c r="P25" i="5"/>
  <c r="D10" i="4"/>
  <c r="B9" i="4"/>
  <c r="D7" i="4"/>
  <c r="E23" i="8"/>
  <c r="E24" i="8"/>
  <c r="D23" i="8"/>
  <c r="D24" i="8"/>
  <c r="D24" i="10"/>
  <c r="D23" i="10"/>
  <c r="B22" i="5"/>
  <c r="B9" i="8"/>
  <c r="B7" i="8"/>
  <c r="B9" i="5"/>
  <c r="B7" i="5"/>
  <c r="C22" i="10"/>
  <c r="C15" i="2" s="1"/>
  <c r="B21" i="10"/>
  <c r="AB8" i="5"/>
  <c r="AA8" i="5"/>
  <c r="Z8" i="5"/>
  <c r="Y8" i="5"/>
  <c r="X8" i="5"/>
  <c r="W8" i="5"/>
  <c r="V8" i="5"/>
  <c r="U8" i="5"/>
  <c r="T8" i="5"/>
  <c r="S8" i="5"/>
  <c r="R8" i="5"/>
  <c r="Q8" i="5"/>
  <c r="AB22" i="5"/>
  <c r="AA22" i="5"/>
  <c r="Z22" i="5"/>
  <c r="Y22" i="5"/>
  <c r="X22" i="5"/>
  <c r="W22" i="5"/>
  <c r="V22" i="5"/>
  <c r="U22" i="5"/>
  <c r="T22" i="5"/>
  <c r="S22" i="5"/>
  <c r="R22" i="5"/>
  <c r="Q22" i="5"/>
  <c r="AB21" i="5"/>
  <c r="AA21" i="5"/>
  <c r="Z21" i="5"/>
  <c r="Y21" i="5"/>
  <c r="X21" i="5"/>
  <c r="W21" i="5"/>
  <c r="V21" i="5"/>
  <c r="U21" i="5"/>
  <c r="T21" i="5"/>
  <c r="S21" i="5"/>
  <c r="R21" i="5"/>
  <c r="Q21" i="5"/>
  <c r="AB20" i="5"/>
  <c r="AA20" i="5"/>
  <c r="Z20" i="5"/>
  <c r="Y20" i="5"/>
  <c r="X20" i="5"/>
  <c r="W20" i="5"/>
  <c r="V20" i="5"/>
  <c r="U20" i="5"/>
  <c r="T20" i="5"/>
  <c r="S20" i="5"/>
  <c r="R20" i="5"/>
  <c r="Q20" i="5"/>
  <c r="AB19" i="5"/>
  <c r="AA19" i="5"/>
  <c r="Z19" i="5"/>
  <c r="Y19" i="5"/>
  <c r="X19" i="5"/>
  <c r="W19" i="5"/>
  <c r="V19" i="5"/>
  <c r="U19" i="5"/>
  <c r="T19" i="5"/>
  <c r="S19" i="5"/>
  <c r="R19" i="5"/>
  <c r="Q19" i="5"/>
  <c r="AB18" i="5"/>
  <c r="AA18" i="5"/>
  <c r="Z18" i="5"/>
  <c r="Y18" i="5"/>
  <c r="X18" i="5"/>
  <c r="W18" i="5"/>
  <c r="V18" i="5"/>
  <c r="U18" i="5"/>
  <c r="T18" i="5"/>
  <c r="S18" i="5"/>
  <c r="R18" i="5"/>
  <c r="Q18" i="5"/>
  <c r="AB17" i="5"/>
  <c r="AA17" i="5"/>
  <c r="Z17" i="5"/>
  <c r="Y17" i="5"/>
  <c r="X17" i="5"/>
  <c r="W17" i="5"/>
  <c r="V17" i="5"/>
  <c r="U17" i="5"/>
  <c r="T17" i="5"/>
  <c r="S17" i="5"/>
  <c r="R17" i="5"/>
  <c r="Q17" i="5"/>
  <c r="AB16" i="5"/>
  <c r="AA16" i="5"/>
  <c r="Z16" i="5"/>
  <c r="Y16" i="5"/>
  <c r="X16" i="5"/>
  <c r="W16" i="5"/>
  <c r="V16" i="5"/>
  <c r="U16" i="5"/>
  <c r="T16" i="5"/>
  <c r="S16" i="5"/>
  <c r="R16" i="5"/>
  <c r="Q16" i="5"/>
  <c r="AB15" i="5"/>
  <c r="AA15" i="5"/>
  <c r="Z15" i="5"/>
  <c r="Y15" i="5"/>
  <c r="X15" i="5"/>
  <c r="W15" i="5"/>
  <c r="V15" i="5"/>
  <c r="U15" i="5"/>
  <c r="T15" i="5"/>
  <c r="S15" i="5"/>
  <c r="R15" i="5"/>
  <c r="Q15" i="5"/>
  <c r="AB14" i="5"/>
  <c r="AA14" i="5"/>
  <c r="Z14" i="5"/>
  <c r="Y14" i="5"/>
  <c r="X14" i="5"/>
  <c r="W14" i="5"/>
  <c r="V14" i="5"/>
  <c r="U14" i="5"/>
  <c r="T14" i="5"/>
  <c r="S14" i="5"/>
  <c r="R14" i="5"/>
  <c r="Q14" i="5"/>
  <c r="AB13" i="5"/>
  <c r="AA13" i="5"/>
  <c r="Z13" i="5"/>
  <c r="Y13" i="5"/>
  <c r="X13" i="5"/>
  <c r="W13" i="5"/>
  <c r="V13" i="5"/>
  <c r="U13" i="5"/>
  <c r="T13" i="5"/>
  <c r="S13" i="5"/>
  <c r="R13" i="5"/>
  <c r="Q13" i="5"/>
  <c r="AB12" i="5"/>
  <c r="AA12" i="5"/>
  <c r="Z12" i="5"/>
  <c r="Y12" i="5"/>
  <c r="X12" i="5"/>
  <c r="W12" i="5"/>
  <c r="V12" i="5"/>
  <c r="U12" i="5"/>
  <c r="T12" i="5"/>
  <c r="S12" i="5"/>
  <c r="R12" i="5"/>
  <c r="Q12" i="5"/>
  <c r="AB11" i="5"/>
  <c r="AA11" i="5"/>
  <c r="Z11" i="5"/>
  <c r="Y11" i="5"/>
  <c r="X11" i="5"/>
  <c r="W11" i="5"/>
  <c r="V11" i="5"/>
  <c r="U11" i="5"/>
  <c r="T11" i="5"/>
  <c r="S11" i="5"/>
  <c r="R11" i="5"/>
  <c r="Q11" i="5"/>
  <c r="AB10" i="5"/>
  <c r="AA10" i="5"/>
  <c r="Z10" i="5"/>
  <c r="Y10" i="5"/>
  <c r="X10" i="5"/>
  <c r="W10" i="5"/>
  <c r="V10" i="5"/>
  <c r="U10" i="5"/>
  <c r="T10" i="5"/>
  <c r="S10" i="5"/>
  <c r="R10" i="5"/>
  <c r="Q10" i="5"/>
  <c r="AB6" i="5"/>
  <c r="AA6" i="5"/>
  <c r="Z6" i="5"/>
  <c r="Y6" i="5"/>
  <c r="X6" i="5"/>
  <c r="W6" i="5"/>
  <c r="V6" i="5"/>
  <c r="U6" i="5"/>
  <c r="T6" i="5"/>
  <c r="S6" i="5"/>
  <c r="R6" i="5"/>
  <c r="Q6" i="5"/>
  <c r="O22" i="5"/>
  <c r="N22" i="5"/>
  <c r="M22" i="5"/>
  <c r="L22" i="5"/>
  <c r="K22" i="5"/>
  <c r="J22" i="5"/>
  <c r="I22" i="5"/>
  <c r="H22" i="5"/>
  <c r="G22" i="5"/>
  <c r="F22" i="5"/>
  <c r="E22" i="5"/>
  <c r="O21" i="5"/>
  <c r="N21" i="5"/>
  <c r="M21" i="5"/>
  <c r="L21" i="5"/>
  <c r="K21" i="5"/>
  <c r="J21" i="5"/>
  <c r="I21" i="5"/>
  <c r="H21" i="5"/>
  <c r="G21" i="5"/>
  <c r="F21" i="5"/>
  <c r="E21" i="5"/>
  <c r="O20" i="5"/>
  <c r="N20" i="5"/>
  <c r="M20" i="5"/>
  <c r="L20" i="5"/>
  <c r="K20" i="5"/>
  <c r="J20" i="5"/>
  <c r="I20" i="5"/>
  <c r="H20" i="5"/>
  <c r="G20" i="5"/>
  <c r="F20" i="5"/>
  <c r="E20" i="5"/>
  <c r="O19" i="5"/>
  <c r="N19" i="5"/>
  <c r="M19" i="5"/>
  <c r="L19" i="5"/>
  <c r="K19" i="5"/>
  <c r="J19" i="5"/>
  <c r="I19" i="5"/>
  <c r="H19" i="5"/>
  <c r="G19" i="5"/>
  <c r="F19" i="5"/>
  <c r="E19" i="5"/>
  <c r="O18" i="5"/>
  <c r="N18" i="5"/>
  <c r="M18" i="5"/>
  <c r="L18" i="5"/>
  <c r="K18" i="5"/>
  <c r="J18" i="5"/>
  <c r="I18" i="5"/>
  <c r="H18" i="5"/>
  <c r="G18" i="5"/>
  <c r="F18" i="5"/>
  <c r="E18" i="5"/>
  <c r="O17" i="5"/>
  <c r="N17" i="5"/>
  <c r="M17" i="5"/>
  <c r="L17" i="5"/>
  <c r="K17" i="5"/>
  <c r="J17" i="5"/>
  <c r="I17" i="5"/>
  <c r="H17" i="5"/>
  <c r="G17" i="5"/>
  <c r="F17" i="5"/>
  <c r="E17" i="5"/>
  <c r="O16" i="5"/>
  <c r="N16" i="5"/>
  <c r="M16" i="5"/>
  <c r="L16" i="5"/>
  <c r="K16" i="5"/>
  <c r="J16" i="5"/>
  <c r="I16" i="5"/>
  <c r="H16" i="5"/>
  <c r="G16" i="5"/>
  <c r="F16" i="5"/>
  <c r="E16" i="5"/>
  <c r="O15" i="5"/>
  <c r="N15" i="5"/>
  <c r="M15" i="5"/>
  <c r="L15" i="5"/>
  <c r="K15" i="5"/>
  <c r="J15" i="5"/>
  <c r="I15" i="5"/>
  <c r="H15" i="5"/>
  <c r="G15" i="5"/>
  <c r="F15" i="5"/>
  <c r="E15" i="5"/>
  <c r="O14" i="5"/>
  <c r="N14" i="5"/>
  <c r="M14" i="5"/>
  <c r="L14" i="5"/>
  <c r="K14" i="5"/>
  <c r="J14" i="5"/>
  <c r="I14" i="5"/>
  <c r="H14" i="5"/>
  <c r="G14" i="5"/>
  <c r="F14" i="5"/>
  <c r="E14" i="5"/>
  <c r="O13" i="5"/>
  <c r="N13" i="5"/>
  <c r="M13" i="5"/>
  <c r="L13" i="5"/>
  <c r="K13" i="5"/>
  <c r="J13" i="5"/>
  <c r="I13" i="5"/>
  <c r="H13" i="5"/>
  <c r="G13" i="5"/>
  <c r="F13" i="5"/>
  <c r="E13" i="5"/>
  <c r="O12" i="5"/>
  <c r="N12" i="5"/>
  <c r="M12" i="5"/>
  <c r="L12" i="5"/>
  <c r="K12" i="5"/>
  <c r="J12" i="5"/>
  <c r="I12" i="5"/>
  <c r="H12" i="5"/>
  <c r="G12" i="5"/>
  <c r="F12" i="5"/>
  <c r="E12" i="5"/>
  <c r="O11" i="5"/>
  <c r="N11" i="5"/>
  <c r="M11" i="5"/>
  <c r="L11" i="5"/>
  <c r="K11" i="5"/>
  <c r="J11" i="5"/>
  <c r="I11" i="5"/>
  <c r="H11" i="5"/>
  <c r="G11" i="5"/>
  <c r="F11" i="5"/>
  <c r="E11" i="5"/>
  <c r="O10" i="5"/>
  <c r="N10" i="5"/>
  <c r="M10" i="5"/>
  <c r="L10" i="5"/>
  <c r="K10" i="5"/>
  <c r="J10" i="5"/>
  <c r="I10" i="5"/>
  <c r="H10" i="5"/>
  <c r="G10" i="5"/>
  <c r="F10" i="5"/>
  <c r="E10" i="5"/>
  <c r="O8" i="5"/>
  <c r="N8" i="5"/>
  <c r="M8" i="5"/>
  <c r="L8" i="5"/>
  <c r="K8" i="5"/>
  <c r="J8" i="5"/>
  <c r="I8" i="5"/>
  <c r="H8" i="5"/>
  <c r="G8" i="5"/>
  <c r="F8" i="5"/>
  <c r="E8" i="5"/>
  <c r="O6" i="5"/>
  <c r="N6" i="5"/>
  <c r="M6" i="5"/>
  <c r="L6" i="5"/>
  <c r="K6" i="5"/>
  <c r="J6" i="5"/>
  <c r="I6" i="5"/>
  <c r="H6" i="5"/>
  <c r="G6" i="5"/>
  <c r="F6" i="5"/>
  <c r="E6" i="5"/>
  <c r="D22" i="5"/>
  <c r="D21" i="5"/>
  <c r="D20" i="5"/>
  <c r="D19" i="5"/>
  <c r="D18" i="5"/>
  <c r="D17" i="5"/>
  <c r="D16" i="5"/>
  <c r="D15" i="5"/>
  <c r="D14" i="5"/>
  <c r="D13" i="5"/>
  <c r="D12" i="5"/>
  <c r="D11" i="5"/>
  <c r="D10" i="5"/>
  <c r="D8" i="5"/>
  <c r="D6" i="5"/>
  <c r="B6" i="5"/>
  <c r="D7" i="1"/>
  <c r="D8" i="1"/>
  <c r="D9" i="1"/>
  <c r="D10" i="1"/>
  <c r="D11" i="1"/>
  <c r="D12" i="1"/>
  <c r="D13" i="1"/>
  <c r="D14" i="1"/>
  <c r="D15" i="1"/>
  <c r="D16" i="1"/>
  <c r="D17" i="1"/>
  <c r="D18" i="1"/>
  <c r="D19" i="1"/>
  <c r="D20" i="1"/>
  <c r="D21" i="1"/>
  <c r="D6" i="1"/>
  <c r="C22" i="1"/>
  <c r="B16" i="4"/>
  <c r="B15" i="4"/>
  <c r="B14" i="1"/>
  <c r="B20" i="1"/>
  <c r="B11" i="1"/>
  <c r="D33" i="4" l="1"/>
  <c r="C24" i="10"/>
  <c r="D32" i="4"/>
  <c r="C23" i="10"/>
  <c r="C26" i="10" s="1"/>
  <c r="D22" i="1"/>
  <c r="B20" i="2" l="1"/>
  <c r="B7" i="10" l="1"/>
  <c r="F24" i="9"/>
  <c r="F23" i="9" s="1"/>
  <c r="G24" i="9"/>
  <c r="G23" i="9" s="1"/>
  <c r="H24" i="9"/>
  <c r="H23" i="9" s="1"/>
  <c r="I24" i="9"/>
  <c r="I23" i="9" s="1"/>
  <c r="J24" i="9"/>
  <c r="J23" i="9" s="1"/>
  <c r="K24" i="9"/>
  <c r="K23" i="9" s="1"/>
  <c r="L24" i="9"/>
  <c r="L23" i="9" s="1"/>
  <c r="M24" i="9"/>
  <c r="M23" i="9" s="1"/>
  <c r="N24" i="9"/>
  <c r="N23" i="9" s="1"/>
  <c r="O24" i="9"/>
  <c r="Q24" i="9"/>
  <c r="Q23" i="9" s="1"/>
  <c r="R24" i="9"/>
  <c r="R23" i="9" s="1"/>
  <c r="S24" i="9"/>
  <c r="S23" i="9" s="1"/>
  <c r="T24" i="9"/>
  <c r="T23" i="9" s="1"/>
  <c r="U24" i="9"/>
  <c r="U23" i="9" s="1"/>
  <c r="V24" i="9"/>
  <c r="V23" i="9" s="1"/>
  <c r="W24" i="9"/>
  <c r="W23" i="9" s="1"/>
  <c r="X24" i="9"/>
  <c r="X23" i="9" s="1"/>
  <c r="Y24" i="9"/>
  <c r="Y23" i="9" s="1"/>
  <c r="Z24" i="9"/>
  <c r="Z23" i="9" s="1"/>
  <c r="AA24" i="9"/>
  <c r="AA23" i="9" s="1"/>
  <c r="AB24" i="9"/>
  <c r="AB23" i="9" s="1"/>
  <c r="F19" i="9"/>
  <c r="F18" i="9" s="1"/>
  <c r="G19" i="9"/>
  <c r="H19" i="9"/>
  <c r="H18" i="9" s="1"/>
  <c r="I19" i="9"/>
  <c r="I18" i="9" s="1"/>
  <c r="J19" i="9"/>
  <c r="J18" i="9" s="1"/>
  <c r="K19" i="9"/>
  <c r="K18" i="9" s="1"/>
  <c r="L19" i="9"/>
  <c r="L18" i="9" s="1"/>
  <c r="M19" i="9"/>
  <c r="M18" i="9" s="1"/>
  <c r="N19" i="9"/>
  <c r="N18" i="9" s="1"/>
  <c r="O19" i="9"/>
  <c r="O18" i="9" s="1"/>
  <c r="Q19" i="9"/>
  <c r="Q18" i="9" s="1"/>
  <c r="R19" i="9"/>
  <c r="R18" i="9" s="1"/>
  <c r="S19" i="9"/>
  <c r="T19" i="9"/>
  <c r="T18" i="9" s="1"/>
  <c r="U19" i="9"/>
  <c r="U18" i="9" s="1"/>
  <c r="V19" i="9"/>
  <c r="V18" i="9" s="1"/>
  <c r="W19" i="9"/>
  <c r="W18" i="9" s="1"/>
  <c r="X19" i="9"/>
  <c r="X18" i="9" s="1"/>
  <c r="Y19" i="9"/>
  <c r="Y18" i="9" s="1"/>
  <c r="Z19" i="9"/>
  <c r="Z18" i="9" s="1"/>
  <c r="AA19" i="9"/>
  <c r="AA18" i="9" s="1"/>
  <c r="AB19" i="9"/>
  <c r="F13" i="9"/>
  <c r="F12" i="9" s="1"/>
  <c r="G13" i="9"/>
  <c r="G12" i="9" s="1"/>
  <c r="H13" i="9"/>
  <c r="H12" i="9" s="1"/>
  <c r="I13" i="9"/>
  <c r="I12" i="9" s="1"/>
  <c r="J13" i="9"/>
  <c r="J12" i="9" s="1"/>
  <c r="K13" i="9"/>
  <c r="K12" i="9" s="1"/>
  <c r="L13" i="9"/>
  <c r="L12" i="9" s="1"/>
  <c r="M13" i="9"/>
  <c r="M12" i="9" s="1"/>
  <c r="N13" i="9"/>
  <c r="N12" i="9" s="1"/>
  <c r="O13" i="9"/>
  <c r="O12" i="9" s="1"/>
  <c r="Q13" i="9"/>
  <c r="Q12" i="9" s="1"/>
  <c r="R13" i="9"/>
  <c r="R12" i="9" s="1"/>
  <c r="S13" i="9"/>
  <c r="S12" i="9" s="1"/>
  <c r="T13" i="9"/>
  <c r="T12" i="9" s="1"/>
  <c r="U13" i="9"/>
  <c r="U12" i="9" s="1"/>
  <c r="V13" i="9"/>
  <c r="V12" i="9" s="1"/>
  <c r="W13" i="9"/>
  <c r="W12" i="9" s="1"/>
  <c r="X13" i="9"/>
  <c r="X12" i="9" s="1"/>
  <c r="Y13" i="9"/>
  <c r="Y12" i="9" s="1"/>
  <c r="Z13" i="9"/>
  <c r="AA13" i="9"/>
  <c r="AA12" i="9" s="1"/>
  <c r="AB13" i="9"/>
  <c r="AB12" i="9" s="1"/>
  <c r="E24" i="9"/>
  <c r="E23" i="9" s="1"/>
  <c r="E19" i="9"/>
  <c r="E18" i="9" s="1"/>
  <c r="E13" i="9"/>
  <c r="E12" i="9" s="1"/>
  <c r="F8" i="9"/>
  <c r="F7" i="9" s="1"/>
  <c r="G8" i="9"/>
  <c r="G7" i="9" s="1"/>
  <c r="H8" i="9"/>
  <c r="H7" i="9" s="1"/>
  <c r="I8" i="9"/>
  <c r="I7" i="9" s="1"/>
  <c r="J8" i="9"/>
  <c r="J7" i="9" s="1"/>
  <c r="K8" i="9"/>
  <c r="K7" i="9" s="1"/>
  <c r="L8" i="9"/>
  <c r="L7" i="9" s="1"/>
  <c r="M8" i="9"/>
  <c r="M7" i="9" s="1"/>
  <c r="N8" i="9"/>
  <c r="N7" i="9" s="1"/>
  <c r="O8" i="9"/>
  <c r="O7" i="9" s="1"/>
  <c r="Q8" i="9"/>
  <c r="Q7" i="9" s="1"/>
  <c r="R8" i="9"/>
  <c r="R7" i="9" s="1"/>
  <c r="S8" i="9"/>
  <c r="S7" i="9" s="1"/>
  <c r="T8" i="9"/>
  <c r="T7" i="9" s="1"/>
  <c r="U8" i="9"/>
  <c r="V8" i="9"/>
  <c r="V7" i="9" s="1"/>
  <c r="W8" i="9"/>
  <c r="W7" i="9" s="1"/>
  <c r="X8" i="9"/>
  <c r="X7" i="9" s="1"/>
  <c r="Y8" i="9"/>
  <c r="Y7" i="9" s="1"/>
  <c r="Z8" i="9"/>
  <c r="Z7" i="9" s="1"/>
  <c r="AA8" i="9"/>
  <c r="AA7" i="9" s="1"/>
  <c r="AB8" i="9"/>
  <c r="AB7" i="9" s="1"/>
  <c r="E8" i="9"/>
  <c r="E7" i="9" s="1"/>
  <c r="E15" i="4"/>
  <c r="F15" i="4"/>
  <c r="G15" i="4"/>
  <c r="H15" i="4"/>
  <c r="I15" i="4"/>
  <c r="J15" i="4"/>
  <c r="K15" i="4"/>
  <c r="L15" i="4"/>
  <c r="M15" i="4"/>
  <c r="N15" i="4"/>
  <c r="O15" i="4"/>
  <c r="Q15" i="4"/>
  <c r="R15" i="4"/>
  <c r="S15" i="4"/>
  <c r="T15" i="4"/>
  <c r="U15" i="4"/>
  <c r="V15" i="4"/>
  <c r="W15" i="4"/>
  <c r="X15" i="4"/>
  <c r="Y15" i="4"/>
  <c r="Z15" i="4"/>
  <c r="AA15" i="4"/>
  <c r="AB15" i="4"/>
  <c r="E16" i="4"/>
  <c r="F16" i="4"/>
  <c r="G16" i="4"/>
  <c r="H16" i="4"/>
  <c r="I16" i="4"/>
  <c r="J16" i="4"/>
  <c r="K16" i="4"/>
  <c r="L16" i="4"/>
  <c r="M16" i="4"/>
  <c r="N16" i="4"/>
  <c r="O16" i="4"/>
  <c r="Q16" i="4"/>
  <c r="R16" i="4"/>
  <c r="S16" i="4"/>
  <c r="T16" i="4"/>
  <c r="U16" i="4"/>
  <c r="V16" i="4"/>
  <c r="W16" i="4"/>
  <c r="X16" i="4"/>
  <c r="Y16" i="4"/>
  <c r="Z16" i="4"/>
  <c r="AA16" i="4"/>
  <c r="AB16" i="4"/>
  <c r="E17" i="4"/>
  <c r="F17" i="4"/>
  <c r="G17" i="4"/>
  <c r="H17" i="4"/>
  <c r="I17" i="4"/>
  <c r="J17" i="4"/>
  <c r="K17" i="4"/>
  <c r="L17" i="4"/>
  <c r="M17" i="4"/>
  <c r="N17" i="4"/>
  <c r="O17" i="4"/>
  <c r="Q17" i="4"/>
  <c r="R17" i="4"/>
  <c r="S17" i="4"/>
  <c r="T17" i="4"/>
  <c r="U17" i="4"/>
  <c r="V17" i="4"/>
  <c r="W17" i="4"/>
  <c r="X17" i="4"/>
  <c r="Y17" i="4"/>
  <c r="Z17" i="4"/>
  <c r="AA17" i="4"/>
  <c r="AB17" i="4"/>
  <c r="E18" i="4"/>
  <c r="F18" i="4"/>
  <c r="G18" i="4"/>
  <c r="H18" i="4"/>
  <c r="I18" i="4"/>
  <c r="J18" i="4"/>
  <c r="K18" i="4"/>
  <c r="L18" i="4"/>
  <c r="M18" i="4"/>
  <c r="N18" i="4"/>
  <c r="O18" i="4"/>
  <c r="Q18" i="4"/>
  <c r="R18" i="4"/>
  <c r="S18" i="4"/>
  <c r="T18" i="4"/>
  <c r="U18" i="4"/>
  <c r="V18" i="4"/>
  <c r="W18" i="4"/>
  <c r="X18" i="4"/>
  <c r="Y18" i="4"/>
  <c r="Z18" i="4"/>
  <c r="AA18" i="4"/>
  <c r="AB18" i="4"/>
  <c r="E19" i="4"/>
  <c r="F19" i="4"/>
  <c r="G19" i="4"/>
  <c r="H19" i="4"/>
  <c r="I19" i="4"/>
  <c r="J19" i="4"/>
  <c r="K19" i="4"/>
  <c r="L19" i="4"/>
  <c r="M19" i="4"/>
  <c r="N19" i="4"/>
  <c r="O19" i="4"/>
  <c r="Q19" i="4"/>
  <c r="R19" i="4"/>
  <c r="S19" i="4"/>
  <c r="T19" i="4"/>
  <c r="U19" i="4"/>
  <c r="V19" i="4"/>
  <c r="W19" i="4"/>
  <c r="X19" i="4"/>
  <c r="Y19" i="4"/>
  <c r="Z19" i="4"/>
  <c r="AA19" i="4"/>
  <c r="AB19" i="4"/>
  <c r="E20" i="4"/>
  <c r="F20" i="4"/>
  <c r="G20" i="4"/>
  <c r="H20" i="4"/>
  <c r="I20" i="4"/>
  <c r="J20" i="4"/>
  <c r="K20" i="4"/>
  <c r="L20" i="4"/>
  <c r="M20" i="4"/>
  <c r="N20" i="4"/>
  <c r="O20" i="4"/>
  <c r="Q20" i="4"/>
  <c r="R20" i="4"/>
  <c r="S20" i="4"/>
  <c r="T20" i="4"/>
  <c r="U20" i="4"/>
  <c r="V20" i="4"/>
  <c r="W20" i="4"/>
  <c r="X20" i="4"/>
  <c r="Y20" i="4"/>
  <c r="Z20" i="4"/>
  <c r="AA20" i="4"/>
  <c r="AB20" i="4"/>
  <c r="E21" i="4"/>
  <c r="F21" i="4"/>
  <c r="G21" i="4"/>
  <c r="H21" i="4"/>
  <c r="I21" i="4"/>
  <c r="J21" i="4"/>
  <c r="K21" i="4"/>
  <c r="L21" i="4"/>
  <c r="M21" i="4"/>
  <c r="N21" i="4"/>
  <c r="O21" i="4"/>
  <c r="Q21" i="4"/>
  <c r="R21" i="4"/>
  <c r="S21" i="4"/>
  <c r="T21" i="4"/>
  <c r="U21" i="4"/>
  <c r="V21" i="4"/>
  <c r="W21" i="4"/>
  <c r="X21" i="4"/>
  <c r="Y21" i="4"/>
  <c r="Z21" i="4"/>
  <c r="AA21" i="4"/>
  <c r="AB21" i="4"/>
  <c r="E22" i="4"/>
  <c r="F22" i="4"/>
  <c r="G22" i="4"/>
  <c r="H22" i="4"/>
  <c r="I22" i="4"/>
  <c r="J22" i="4"/>
  <c r="K22" i="4"/>
  <c r="L22" i="4"/>
  <c r="M22" i="4"/>
  <c r="N22" i="4"/>
  <c r="O22" i="4"/>
  <c r="Q22" i="4"/>
  <c r="R22" i="4"/>
  <c r="S22" i="4"/>
  <c r="T22" i="4"/>
  <c r="U22" i="4"/>
  <c r="V22" i="4"/>
  <c r="W22" i="4"/>
  <c r="X22" i="4"/>
  <c r="Y22" i="4"/>
  <c r="Z22" i="4"/>
  <c r="AA22" i="4"/>
  <c r="AB22" i="4"/>
  <c r="E23" i="4"/>
  <c r="F23" i="4"/>
  <c r="G23" i="4"/>
  <c r="H23" i="4"/>
  <c r="I23" i="4"/>
  <c r="J23" i="4"/>
  <c r="K23" i="4"/>
  <c r="L23" i="4"/>
  <c r="M23" i="4"/>
  <c r="N23" i="4"/>
  <c r="O23" i="4"/>
  <c r="Q23" i="4"/>
  <c r="R23" i="4"/>
  <c r="S23" i="4"/>
  <c r="T23" i="4"/>
  <c r="U23" i="4"/>
  <c r="V23" i="4"/>
  <c r="W23" i="4"/>
  <c r="X23" i="4"/>
  <c r="Y23" i="4"/>
  <c r="Z23" i="4"/>
  <c r="AA23" i="4"/>
  <c r="AB23" i="4"/>
  <c r="E24" i="4"/>
  <c r="F24" i="4"/>
  <c r="G24" i="4"/>
  <c r="H24" i="4"/>
  <c r="I24" i="4"/>
  <c r="J24" i="4"/>
  <c r="K24" i="4"/>
  <c r="L24" i="4"/>
  <c r="M24" i="4"/>
  <c r="N24" i="4"/>
  <c r="O24" i="4"/>
  <c r="Q24" i="4"/>
  <c r="R24" i="4"/>
  <c r="S24" i="4"/>
  <c r="T24" i="4"/>
  <c r="U24" i="4"/>
  <c r="V24" i="4"/>
  <c r="W24" i="4"/>
  <c r="X24" i="4"/>
  <c r="Y24" i="4"/>
  <c r="Z24" i="4"/>
  <c r="AA24" i="4"/>
  <c r="AB24" i="4"/>
  <c r="E25" i="4"/>
  <c r="F25" i="4"/>
  <c r="G25" i="4"/>
  <c r="H25" i="4"/>
  <c r="I25" i="4"/>
  <c r="J25" i="4"/>
  <c r="K25" i="4"/>
  <c r="L25" i="4"/>
  <c r="M25" i="4"/>
  <c r="N25" i="4"/>
  <c r="O25" i="4"/>
  <c r="Q25" i="4"/>
  <c r="R25" i="4"/>
  <c r="S25" i="4"/>
  <c r="T25" i="4"/>
  <c r="U25" i="4"/>
  <c r="V25" i="4"/>
  <c r="W25" i="4"/>
  <c r="X25" i="4"/>
  <c r="Y25" i="4"/>
  <c r="Z25" i="4"/>
  <c r="AA25" i="4"/>
  <c r="AB25" i="4"/>
  <c r="E26" i="4"/>
  <c r="F26" i="4"/>
  <c r="G26" i="4"/>
  <c r="H26" i="4"/>
  <c r="I26" i="4"/>
  <c r="J26" i="4"/>
  <c r="K26" i="4"/>
  <c r="L26" i="4"/>
  <c r="M26" i="4"/>
  <c r="N26" i="4"/>
  <c r="O26" i="4"/>
  <c r="Q26" i="4"/>
  <c r="R26" i="4"/>
  <c r="S26" i="4"/>
  <c r="T26" i="4"/>
  <c r="U26" i="4"/>
  <c r="V26" i="4"/>
  <c r="W26" i="4"/>
  <c r="X26" i="4"/>
  <c r="Y26" i="4"/>
  <c r="Z26" i="4"/>
  <c r="AA26" i="4"/>
  <c r="AB26" i="4"/>
  <c r="E27" i="4"/>
  <c r="F27" i="4"/>
  <c r="G27" i="4"/>
  <c r="H27" i="4"/>
  <c r="I27" i="4"/>
  <c r="J27" i="4"/>
  <c r="K27" i="4"/>
  <c r="L27" i="4"/>
  <c r="M27" i="4"/>
  <c r="N27" i="4"/>
  <c r="O27" i="4"/>
  <c r="Q27" i="4"/>
  <c r="R27" i="4"/>
  <c r="S27" i="4"/>
  <c r="T27" i="4"/>
  <c r="U27" i="4"/>
  <c r="V27" i="4"/>
  <c r="W27" i="4"/>
  <c r="X27" i="4"/>
  <c r="Y27" i="4"/>
  <c r="Z27" i="4"/>
  <c r="AA27" i="4"/>
  <c r="AB27" i="4"/>
  <c r="E30" i="4"/>
  <c r="F30" i="4"/>
  <c r="G30" i="4"/>
  <c r="H30" i="4"/>
  <c r="I30" i="4"/>
  <c r="J30" i="4"/>
  <c r="K30" i="4"/>
  <c r="L30" i="4"/>
  <c r="M30" i="4"/>
  <c r="N30" i="4"/>
  <c r="O30" i="4"/>
  <c r="Q30" i="4"/>
  <c r="R30" i="4"/>
  <c r="S30" i="4"/>
  <c r="T30" i="4"/>
  <c r="U30" i="4"/>
  <c r="V30" i="4"/>
  <c r="W30" i="4"/>
  <c r="X30" i="4"/>
  <c r="Y30" i="4"/>
  <c r="Z30" i="4"/>
  <c r="AA30" i="4"/>
  <c r="AB30" i="4"/>
  <c r="D30" i="4"/>
  <c r="D18" i="4"/>
  <c r="D19" i="4"/>
  <c r="D20" i="4"/>
  <c r="D21" i="4"/>
  <c r="D22" i="4"/>
  <c r="D23" i="4"/>
  <c r="D24" i="4"/>
  <c r="D25" i="4"/>
  <c r="D26" i="4"/>
  <c r="D27" i="4"/>
  <c r="D17" i="4"/>
  <c r="D16" i="4"/>
  <c r="D15" i="4"/>
  <c r="S18" i="9"/>
  <c r="AB18" i="9"/>
  <c r="D7" i="9"/>
  <c r="U7" i="9"/>
  <c r="Z12" i="9"/>
  <c r="D18" i="9"/>
  <c r="G18" i="9"/>
  <c r="D23" i="9"/>
  <c r="O23" i="9"/>
  <c r="D7" i="10"/>
  <c r="D8" i="10"/>
  <c r="D9" i="10"/>
  <c r="D10" i="10"/>
  <c r="D11" i="10"/>
  <c r="D12" i="10"/>
  <c r="D13" i="10"/>
  <c r="D14" i="10"/>
  <c r="D15" i="10"/>
  <c r="D16" i="10"/>
  <c r="D17" i="10"/>
  <c r="D18" i="10"/>
  <c r="D19" i="10"/>
  <c r="D20" i="10"/>
  <c r="D21" i="10"/>
  <c r="B18" i="10"/>
  <c r="B20" i="10"/>
  <c r="B19" i="10"/>
  <c r="B17" i="10"/>
  <c r="B16" i="10"/>
  <c r="B15" i="10"/>
  <c r="B14" i="10"/>
  <c r="B13" i="10"/>
  <c r="B12" i="10"/>
  <c r="B11" i="10"/>
  <c r="B10" i="10"/>
  <c r="B9" i="10"/>
  <c r="B8" i="10"/>
  <c r="V5" i="9" l="1"/>
  <c r="V5" i="5" s="1"/>
  <c r="Y5" i="9"/>
  <c r="Y5" i="5" s="1"/>
  <c r="Q5" i="9"/>
  <c r="Q5" i="5" s="1"/>
  <c r="W5" i="9"/>
  <c r="W5" i="5" s="1"/>
  <c r="Z5" i="9"/>
  <c r="Z5" i="5" s="1"/>
  <c r="R5" i="9"/>
  <c r="R5" i="5" s="1"/>
  <c r="AB5" i="9"/>
  <c r="AB5" i="5" s="1"/>
  <c r="X5" i="9"/>
  <c r="X5" i="5" s="1"/>
  <c r="T5" i="9"/>
  <c r="T5" i="5" s="1"/>
  <c r="AA5" i="9"/>
  <c r="AA5" i="5" s="1"/>
  <c r="S5" i="9"/>
  <c r="S5" i="5" s="1"/>
  <c r="U5" i="9"/>
  <c r="U5" i="5" s="1"/>
  <c r="N5" i="9"/>
  <c r="N5" i="5" s="1"/>
  <c r="J5" i="9"/>
  <c r="J5" i="5" s="1"/>
  <c r="H5" i="9"/>
  <c r="H5" i="5" s="1"/>
  <c r="L5" i="9"/>
  <c r="L5" i="5" s="1"/>
  <c r="D5" i="9"/>
  <c r="D5" i="5" s="1"/>
  <c r="M5" i="9"/>
  <c r="M5" i="5" s="1"/>
  <c r="I5" i="9"/>
  <c r="I5" i="5" s="1"/>
  <c r="E5" i="9"/>
  <c r="E5" i="5" s="1"/>
  <c r="F5" i="9"/>
  <c r="F5" i="5" s="1"/>
  <c r="O5" i="9"/>
  <c r="O5" i="5" s="1"/>
  <c r="K5" i="9"/>
  <c r="K5" i="5" s="1"/>
  <c r="G5" i="9"/>
  <c r="G5" i="5" s="1"/>
  <c r="X9" i="4" l="1"/>
  <c r="X12" i="4" s="1"/>
  <c r="I9" i="4"/>
  <c r="I12" i="4" s="1"/>
  <c r="M9" i="4"/>
  <c r="M12" i="4" s="1"/>
  <c r="Y9" i="4"/>
  <c r="Y12" i="4" s="1"/>
  <c r="E9" i="4"/>
  <c r="E12" i="4" s="1"/>
  <c r="K9" i="4"/>
  <c r="K12" i="4" s="1"/>
  <c r="H9" i="4"/>
  <c r="H12" i="4" s="1"/>
  <c r="F9" i="4"/>
  <c r="F12" i="4" s="1"/>
  <c r="AB9" i="4"/>
  <c r="AB12" i="4" s="1"/>
  <c r="T9" i="4"/>
  <c r="T12" i="4" s="1"/>
  <c r="L9" i="4"/>
  <c r="L12" i="4" s="1"/>
  <c r="AA9" i="4"/>
  <c r="AA12" i="4" s="1"/>
  <c r="W9" i="4"/>
  <c r="W12" i="4" s="1"/>
  <c r="S9" i="4"/>
  <c r="S12" i="4" s="1"/>
  <c r="O9" i="4"/>
  <c r="O12" i="4" s="1"/>
  <c r="G9" i="4"/>
  <c r="G12" i="4" s="1"/>
  <c r="Z9" i="4"/>
  <c r="Z12" i="4" s="1"/>
  <c r="R9" i="4"/>
  <c r="R12" i="4" s="1"/>
  <c r="N9" i="4"/>
  <c r="N12" i="4" s="1"/>
  <c r="J9" i="4"/>
  <c r="J12" i="4" s="1"/>
  <c r="U9" i="4"/>
  <c r="U12" i="4" s="1"/>
  <c r="Q9" i="4"/>
  <c r="Q12" i="4" s="1"/>
  <c r="D7" i="5"/>
  <c r="V9" i="4"/>
  <c r="V12" i="4" s="1"/>
  <c r="C12" i="7"/>
  <c r="B26" i="4"/>
  <c r="E19" i="8"/>
  <c r="D19" i="8"/>
  <c r="B19" i="8"/>
  <c r="B19" i="5"/>
  <c r="F7" i="8"/>
  <c r="F9" i="8" s="1"/>
  <c r="E8" i="8"/>
  <c r="E10" i="8"/>
  <c r="E11" i="8"/>
  <c r="E12" i="8"/>
  <c r="E13" i="8"/>
  <c r="E14" i="8"/>
  <c r="E15" i="8"/>
  <c r="E16" i="8"/>
  <c r="E17" i="8"/>
  <c r="E18" i="8"/>
  <c r="E20" i="8"/>
  <c r="E21" i="8"/>
  <c r="E22" i="8"/>
  <c r="E6" i="8"/>
  <c r="D8" i="8"/>
  <c r="D10" i="8"/>
  <c r="D11" i="8"/>
  <c r="D12" i="8"/>
  <c r="D13" i="8"/>
  <c r="D14" i="8"/>
  <c r="D15" i="8"/>
  <c r="D16" i="8"/>
  <c r="D17" i="8"/>
  <c r="D18" i="8"/>
  <c r="D20" i="8"/>
  <c r="D21" i="8"/>
  <c r="D22" i="8"/>
  <c r="D6" i="8"/>
  <c r="D5" i="8"/>
  <c r="C17" i="2"/>
  <c r="C21" i="2" s="1"/>
  <c r="C30" i="2" s="1"/>
  <c r="B15" i="1"/>
  <c r="B16" i="1"/>
  <c r="B17" i="1"/>
  <c r="B8" i="8"/>
  <c r="B8" i="5"/>
  <c r="B18" i="1"/>
  <c r="B12" i="1"/>
  <c r="B10" i="1"/>
  <c r="B22" i="8"/>
  <c r="B21" i="8"/>
  <c r="B20" i="8"/>
  <c r="B18" i="8"/>
  <c r="B17" i="8"/>
  <c r="B16" i="8"/>
  <c r="B15" i="8"/>
  <c r="B14" i="8"/>
  <c r="B13" i="8"/>
  <c r="B12" i="8"/>
  <c r="B11" i="8"/>
  <c r="B10" i="8"/>
  <c r="B6" i="8"/>
  <c r="B19" i="2"/>
  <c r="B18" i="2"/>
  <c r="C12" i="2"/>
  <c r="B11" i="2"/>
  <c r="B10" i="2"/>
  <c r="B9" i="2"/>
  <c r="B8" i="2"/>
  <c r="B7" i="2"/>
  <c r="B6" i="2"/>
  <c r="B10" i="4"/>
  <c r="B11" i="4"/>
  <c r="B17" i="4"/>
  <c r="B18" i="4"/>
  <c r="B19" i="4"/>
  <c r="B20" i="4"/>
  <c r="B21" i="4"/>
  <c r="B22" i="4"/>
  <c r="B23" i="4"/>
  <c r="B24" i="4"/>
  <c r="B25" i="4"/>
  <c r="B27" i="4"/>
  <c r="B28" i="4"/>
  <c r="B29" i="4"/>
  <c r="B30" i="4"/>
  <c r="B31" i="4"/>
  <c r="B34" i="4"/>
  <c r="E7" i="5"/>
  <c r="E9" i="5" s="1"/>
  <c r="E25" i="5" s="1"/>
  <c r="F7" i="5"/>
  <c r="F9" i="5" s="1"/>
  <c r="F25" i="5" s="1"/>
  <c r="G7" i="5"/>
  <c r="G9" i="5" s="1"/>
  <c r="G25" i="5" s="1"/>
  <c r="H7" i="5"/>
  <c r="H9" i="5" s="1"/>
  <c r="H25" i="5" s="1"/>
  <c r="I7" i="5"/>
  <c r="I9" i="5" s="1"/>
  <c r="I25" i="5" s="1"/>
  <c r="B10" i="5"/>
  <c r="B11" i="5"/>
  <c r="B12" i="5"/>
  <c r="B13" i="5"/>
  <c r="B14" i="5"/>
  <c r="B15" i="5"/>
  <c r="B16" i="5"/>
  <c r="B17" i="5"/>
  <c r="B18" i="5"/>
  <c r="B20" i="5"/>
  <c r="B21" i="5"/>
  <c r="B7" i="1"/>
  <c r="B8" i="1"/>
  <c r="B9" i="1"/>
  <c r="B13" i="1"/>
  <c r="B19" i="1"/>
  <c r="B21" i="1"/>
  <c r="C3" i="10"/>
  <c r="J7" i="5"/>
  <c r="J9" i="5" s="1"/>
  <c r="J25" i="5" s="1"/>
  <c r="K7" i="5"/>
  <c r="K9" i="5" s="1"/>
  <c r="K25" i="5" s="1"/>
  <c r="M7" i="5"/>
  <c r="M9" i="5" s="1"/>
  <c r="M25" i="5" s="1"/>
  <c r="N7" i="5"/>
  <c r="N9" i="5" s="1"/>
  <c r="N25" i="5" s="1"/>
  <c r="O7" i="5"/>
  <c r="O9" i="5" s="1"/>
  <c r="O25" i="5" s="1"/>
  <c r="R7" i="5"/>
  <c r="R9" i="5" s="1"/>
  <c r="R25" i="5" s="1"/>
  <c r="S7" i="5"/>
  <c r="S9" i="5" s="1"/>
  <c r="S25" i="5" s="1"/>
  <c r="T7" i="5"/>
  <c r="T9" i="5" s="1"/>
  <c r="T25" i="5" s="1"/>
  <c r="U7" i="5"/>
  <c r="U9" i="5" s="1"/>
  <c r="U25" i="5" s="1"/>
  <c r="V7" i="5"/>
  <c r="V9" i="5" s="1"/>
  <c r="V25" i="5" s="1"/>
  <c r="W7" i="5"/>
  <c r="W9" i="5" s="1"/>
  <c r="W25" i="5" s="1"/>
  <c r="X7" i="5"/>
  <c r="X9" i="5" s="1"/>
  <c r="X25" i="5" s="1"/>
  <c r="Y7" i="5"/>
  <c r="Y9" i="5" s="1"/>
  <c r="Y25" i="5" s="1"/>
  <c r="Z7" i="5"/>
  <c r="Z9" i="5" s="1"/>
  <c r="Z25" i="5" s="1"/>
  <c r="AA7" i="5"/>
  <c r="AA9" i="5" s="1"/>
  <c r="AA25" i="5" s="1"/>
  <c r="AB7" i="5"/>
  <c r="AB9" i="5" s="1"/>
  <c r="AB25" i="5" s="1"/>
  <c r="D26" i="10" l="1"/>
  <c r="D9" i="4"/>
  <c r="D12" i="4" s="1"/>
  <c r="Q7" i="5"/>
  <c r="E7" i="8" s="1"/>
  <c r="L7" i="5"/>
  <c r="L9" i="5" s="1"/>
  <c r="L25" i="5" s="1"/>
  <c r="E5" i="8"/>
  <c r="D3" i="10"/>
  <c r="G34" i="4"/>
  <c r="G35" i="4" s="1"/>
  <c r="K34" i="4"/>
  <c r="K35" i="4" s="1"/>
  <c r="O34" i="4"/>
  <c r="O35" i="4" s="1"/>
  <c r="T34" i="4"/>
  <c r="T35" i="4" s="1"/>
  <c r="X34" i="4"/>
  <c r="X35" i="4" s="1"/>
  <c r="AB34" i="4"/>
  <c r="AB35" i="4" s="1"/>
  <c r="I34" i="4"/>
  <c r="I35" i="4" s="1"/>
  <c r="R34" i="4"/>
  <c r="R35" i="4" s="1"/>
  <c r="Z34" i="4"/>
  <c r="Z35" i="4" s="1"/>
  <c r="H34" i="4"/>
  <c r="H35" i="4" s="1"/>
  <c r="U34" i="4"/>
  <c r="U35" i="4" s="1"/>
  <c r="D34" i="4"/>
  <c r="F34" i="4"/>
  <c r="F35" i="4" s="1"/>
  <c r="J34" i="4"/>
  <c r="J35" i="4" s="1"/>
  <c r="N34" i="4"/>
  <c r="N35" i="4" s="1"/>
  <c r="S34" i="4"/>
  <c r="S35" i="4" s="1"/>
  <c r="W34" i="4"/>
  <c r="W35" i="4" s="1"/>
  <c r="AA34" i="4"/>
  <c r="AA35" i="4" s="1"/>
  <c r="E34" i="4"/>
  <c r="E35" i="4" s="1"/>
  <c r="M34" i="4"/>
  <c r="M35" i="4" s="1"/>
  <c r="V34" i="4"/>
  <c r="V35" i="4" s="1"/>
  <c r="C24" i="2"/>
  <c r="C26" i="2" s="1"/>
  <c r="C31" i="2" s="1"/>
  <c r="C32" i="2" s="1"/>
  <c r="C4" i="7" s="1"/>
  <c r="L34" i="4"/>
  <c r="L35" i="4" s="1"/>
  <c r="Q34" i="4"/>
  <c r="Q35" i="4" s="1"/>
  <c r="Y34" i="4"/>
  <c r="Y35" i="4" s="1"/>
  <c r="C29" i="2"/>
  <c r="D31" i="4"/>
  <c r="D9" i="5"/>
  <c r="D25" i="5" s="1"/>
  <c r="F25" i="8"/>
  <c r="Q9" i="5"/>
  <c r="Q25" i="5" s="1"/>
  <c r="D35" i="4" l="1"/>
  <c r="D37" i="4" s="1"/>
  <c r="E7" i="4"/>
  <c r="D7" i="8"/>
  <c r="D9" i="8"/>
  <c r="E25" i="8"/>
  <c r="E9" i="8"/>
  <c r="E37" i="4" l="1"/>
  <c r="F7" i="4" s="1"/>
  <c r="F37" i="4" s="1"/>
  <c r="G7" i="4" s="1"/>
  <c r="D22" i="10"/>
  <c r="D25" i="8"/>
  <c r="G37" i="4" l="1"/>
  <c r="H7" i="4" s="1"/>
  <c r="H37" i="4" l="1"/>
  <c r="I7" i="4" s="1"/>
  <c r="I37" i="4" l="1"/>
  <c r="J7" i="4" s="1"/>
  <c r="J37" i="4" l="1"/>
  <c r="K7" i="4" s="1"/>
  <c r="K37" i="4" l="1"/>
  <c r="L7" i="4" s="1"/>
  <c r="L37" i="4" l="1"/>
  <c r="M7" i="4" s="1"/>
  <c r="M37" i="4" l="1"/>
  <c r="N7" i="4" s="1"/>
  <c r="N37" i="4" l="1"/>
  <c r="O7" i="4" s="1"/>
  <c r="O37" i="4" s="1"/>
  <c r="Q7" i="4" s="1"/>
  <c r="Q37" i="4" l="1"/>
  <c r="R7" i="4" s="1"/>
  <c r="R37" i="4" l="1"/>
  <c r="S7" i="4" s="1"/>
  <c r="S37" i="4" s="1"/>
  <c r="T7" i="4" s="1"/>
  <c r="T37" i="4" s="1"/>
  <c r="U7" i="4" s="1"/>
  <c r="U37" i="4" l="1"/>
  <c r="V7" i="4" s="1"/>
  <c r="V37" i="4" l="1"/>
  <c r="W7" i="4" s="1"/>
  <c r="W37" i="4" l="1"/>
  <c r="X7" i="4" s="1"/>
  <c r="X37" i="4" s="1"/>
  <c r="Y7" i="4" s="1"/>
  <c r="Y37" i="4" s="1"/>
  <c r="Z7" i="4" s="1"/>
  <c r="Z37" i="4" s="1"/>
  <c r="AA7" i="4" s="1"/>
  <c r="AA37" i="4" s="1"/>
  <c r="AB7" i="4" s="1"/>
  <c r="AB3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Charlotte Stullich</author>
  </authors>
  <commentList>
    <comment ref="B2" authorId="0" shapeId="0" xr:uid="{00000000-0006-0000-0000-000001000000}">
      <text>
        <r>
          <rPr>
            <b/>
            <sz val="9"/>
            <color indexed="81"/>
            <rFont val="Segoe UI"/>
            <family val="2"/>
          </rPr>
          <t>Erläuterung:</t>
        </r>
        <r>
          <rPr>
            <sz val="9"/>
            <color indexed="81"/>
            <rFont val="Segoe UI"/>
            <family val="2"/>
          </rPr>
          <t xml:space="preserve">
Nur in den wenigsten Fällen reichen die eigenen finanziellen Mittel zur erfolgreichen Gründung eines Unternehmens aus. Fremdkapital muss also her. Damit eine Bank die benötigten Kredite auch gewährt, sollte man sich auf ein Bankgespräch gut vorbereiten. Banker wollen in der Regel nicht nur wissen, wie viel Geld gebraucht wird, sondern auch der Verwendungszweck interessiert. Hierfür ist die Erstellung eines Kapitalbedarfsplans (s. Tabelle 1) erforderlich. Dabei unterscheidet man im Wesentlichen zwischen Investitionsbedarf und Betriebsmittelbedarf. 
Der Investitionsbedarf umfasst materielle Güter wie etwa Immobilien, Maschinen, Einrichtungsgegenstände, Roh-, Hilfs- und Betriebsstoffe sowie Waren und Material. Zu den Investitionen zählen aber auch immaterielle Güter. Hierunter fallen beispielsweise Software, Patente, Lizenzen, Kundendateien, Adressen etc. 
Bis allerdings betriebliche Kosten und Ihr Lebensunterhalt aus den laufenden Geschäften bestritten werden können, müssen Sie in der Lage sein, zumindest alle betrieblichen Aufwendungen, gegebenenfalls auch Ihren Lebensunterhalt, für einige Zeit vorzufinanzieren. (Vorsicht: Aufwendungen zur Finanzierung des Lebensunterhalts lassen sich i.d.R. nicht mit betrieblichen Darlehen finanzieren.)  Während die meisten Gründerinnen und Gründer kaum Schwierigkeiten haben, ihren Investitionsbedarf genau zu beziffern, tut man sich in der Regel schwer, die betrieblichen Kosten festzulegen. 
Überlegen Sie daher zunächst, welche laufenden betrieblichen Kosten – wie Personalkosten, Mieten, Energiekosten, Werbung etc. –monatlich auf Sie zukommen werden. Danach ist abzuschätzen, wie viele Monate vergehen, bis alle betrieblichen Kosten aus den laufenden Umsätzen bestritten werden können. Im Einzelhandel, wo überwiegend mit Bargeschäften gearbeitet wird, kann ein kürzerer Zeitraum eingeplant werden als etwa in einigen Handwerksbereichen, wo Sie Ihren Kunden teilweise mehrmonatige Zahlungsziele einräumen müssen. Als Faustregel gilt: 3-6 Monate. Sie sollten keine zu langen Zahlungsziele gewähren. Neben den regelmäßigen monatlichen Kosten umfasst der Betriebsmittelbedarf auch sämtliche Kosten, die nur unregelmäßig oder einmalig anfallen. Einmalig anfallende Kosten sind beispielsweise alle Gründungskosten wie Beratungskosten, Anmeldegebühren, erste Werbekampagne etc. 
Um die Banken zu überzeugen sollten Gründende im Vorfeld den Businessplan erstellt haben. SWOT-Analyse und Darlegung von kaufmännischen Aspekten überzeugen die Banken. Ein Geschäftskonto können Sie bei den meisten Banken schon online eröffnen. Für viele Banken wird das Thema der Nachhaltigkeit wichtiger. Durch nachhaltige Aspekte in Ihrem Unternehmen können Sie ein besseres Scoring erlangen.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Charlotte Stullich</author>
  </authors>
  <commentList>
    <comment ref="B2" authorId="0" shapeId="0" xr:uid="{00000000-0006-0000-0100-000001000000}">
      <text>
        <r>
          <rPr>
            <b/>
            <sz val="9"/>
            <color indexed="81"/>
            <rFont val="Segoe UI"/>
            <family val="2"/>
          </rPr>
          <t xml:space="preserve">Erlätuerung:
</t>
        </r>
        <r>
          <rPr>
            <sz val="9"/>
            <color indexed="81"/>
            <rFont val="Segoe UI"/>
            <family val="2"/>
          </rPr>
          <t xml:space="preserve">Ihrem Kapitalbedarf sollte ein Budget in mindestens gleicher Größenordnung gegenüberstehen. 
Eine Finanzierung ausschließlich über Fremdkapital ist i.d.R. nicht sinnvoll.  Auch viele öffentliche Förderungsprogramme verlangen einen Eigenanteil.  Als Eigenmittel werden neben Bargeld auch ins Unternehmen eingebrachte und zu einem realistischen Zeitwert angesetzte Sachgegenstände akzeptiert.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Charlotte Stullich</author>
  </authors>
  <commentList>
    <comment ref="B2" authorId="0" shapeId="0" xr:uid="{00000000-0006-0000-0300-000001000000}">
      <text>
        <r>
          <rPr>
            <b/>
            <sz val="9"/>
            <color indexed="81"/>
            <rFont val="Segoe UI"/>
            <family val="2"/>
          </rPr>
          <t>Erläuterung:</t>
        </r>
        <r>
          <rPr>
            <sz val="9"/>
            <color indexed="81"/>
            <rFont val="Segoe UI"/>
            <charset val="1"/>
          </rPr>
          <t xml:space="preserve">
Im Rahmen der Mindestumsatzkalkulation (s. Tabelle 4) sollten Sie zunächst überlegen, welche laufenden betrieblichen Kosten neben dem persönlichen Bedarf auf Sie zukommen.
Beachten Sie dabei, dass die Personalkosten neben den Bruttogehältern auch die dazu gehörigen Arbeitgeberbeiträge zur Sozialversicherung umfassen. 
Alle Kosten addieren sich dann zum notwendigen Mindestumsatz. Nachdem Sie zunächst ermitteln, wie hoch der zu erzielende Mindestumsatz sein muss, um laufende Betriebsausgaben und persönlichen Bedarf zu finanzieren, gilt es anschließend zu planen, wie viel Produkte und Dienstleistungen Sie verkaufen müssen, um dieses Umsatzziel zu erreichen. Dazu ist Ihre Umsatzplanung (s. Tabelle 5) notwendig. Zunächst ist zu überlegen, mit welchen Leistungen Sie Umsätze erzielen wollen. Dies können Produktverkäufe und / oder Dienstleistungen sein. Um die angestrebten Umsatzziele zu erreichen, müssen Sie Produktpreise, verkaufte Einheiten pro Produkt sowie die Öffnungszeiten bzw. Arbeitstage schätzen. Gleiches gilt für den Dienstleistungsbereich.
Bei der monatlichen Rentabilitätsplanung (s. Tabelle 6) sind ferner zu berücksichtigen, dass eine Anlaufphase bewältigt werden muss. Außerdem ergeben sich durch saisonale Einflüsse Schwankungen (Sommerloch, Weihnachtsgeschäft). All dies sollte in die monatliche Planung mit einfließen.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Charlotte Stullich</author>
  </authors>
  <commentList>
    <comment ref="B2" authorId="0" shapeId="0" xr:uid="{00000000-0006-0000-0700-000001000000}">
      <text>
        <r>
          <rPr>
            <b/>
            <sz val="9"/>
            <color indexed="81"/>
            <rFont val="Segoe UI"/>
            <family val="2"/>
          </rPr>
          <t>Erläuterung:</t>
        </r>
        <r>
          <rPr>
            <sz val="9"/>
            <color indexed="81"/>
            <rFont val="Segoe UI"/>
            <family val="2"/>
          </rPr>
          <t xml:space="preserve">
Während die Rentabilitätsvorschau im Kern eine Gegenüberstellung von geplanten Umsätzen und erwarteten Kosten zum Inhalt hat, beleuchtet die Liquiditätsplanung (s. Tabelle 8) die Ebene der Zahlungsein- und -ausgänge.  Sie müssen jederzeit in der Lage sein, Ihren laufenden Zahlungsverpflichtungen nachzukommen. 
Bei einer Liquiditätsplanung geht es um die genaue Festlegung der Zeitpunkte, wo Zahlungen erwartet bzw. fällig werden. Insbesondere ist zu berücksichtigen, dass die Zeitpunkte von Leistungserstellung und dazugehörigen Zahlungen zeitlich auseinanderfallen können. So ist es vielfach üblich, den Kunden Zahlungsziele einzuräumen. Als Folge ergibt sich, dass Sie zeitlich mit Material und laufenden Kosten in Vorleistung gehen müssen.
In einigen Branchen, wo es um größere Aufträge geht, werden teilweise Anzahlungen und Abschlagszahlungen vereinbart, während die Restzahlung erst bei der endgültigen Auftragsabwicklung fällig wird. Auf der anderen Seite können Sie selbst aber auch Zahlungsziele beispielsweise bei der Begleichung Ihrer Lieferantenrechnungen in Anspruch nehmen. Schließlich sind auch die monatlichen Umsätze zumeist nicht konstant, sondern schwanken zum Teil jahreszeitlich bedingt ganz erheblich. Ähnliches zeigt sich auf der Kostenseite, wo neben regelmäßigen monatlichen Kosten auch Zahlungsverpflichtungen zu berücksichtigen sind, die nur wenige Male im Jahr anfallen. All dies sollte Inhalt einer Liquiditätsplanung sein
Bedenken Sie schließlich noch Folgendes:
Im Gegensatz zu einem bestehenden Unternehmen, das tatsächlich erwirtschaftete Zahlen vorweisen kann, können Sie nur mit plausiblen Planzahlen operieren. Nutzen Sie daher alle Ihnen zur Verfügung stehenden Informationsquellen, um Ihre Planzahlen möglichst realitätsnah zu erstellen.</t>
        </r>
      </text>
    </comment>
  </commentList>
</comments>
</file>

<file path=xl/sharedStrings.xml><?xml version="1.0" encoding="utf-8"?>
<sst xmlns="http://schemas.openxmlformats.org/spreadsheetml/2006/main" count="168" uniqueCount="96">
  <si>
    <t>Bezeichnung</t>
  </si>
  <si>
    <t>Betrag</t>
  </si>
  <si>
    <t>pro Monat</t>
  </si>
  <si>
    <t>pro Jahr</t>
  </si>
  <si>
    <t>Summe Investitionen</t>
  </si>
  <si>
    <t>Zwischensumme</t>
  </si>
  <si>
    <t>Kapitalbedarf insgesamt (EURO)</t>
  </si>
  <si>
    <t>Kapitalbedarf insgesamt</t>
  </si>
  <si>
    <t>Bankguthaben</t>
  </si>
  <si>
    <t>Immobilien</t>
  </si>
  <si>
    <t>* Anzahl der Monate, die vorfinanziert werden müssen</t>
  </si>
  <si>
    <t>1. Jahr</t>
  </si>
  <si>
    <t>2. Jahr</t>
  </si>
  <si>
    <t>Mon 1</t>
  </si>
  <si>
    <t>Mon 2</t>
  </si>
  <si>
    <t>Mon 3</t>
  </si>
  <si>
    <t>Mon 4</t>
  </si>
  <si>
    <t>Mon 5</t>
  </si>
  <si>
    <t>Mon 6</t>
  </si>
  <si>
    <t>Mon 7</t>
  </si>
  <si>
    <t>Mon 8</t>
  </si>
  <si>
    <t>Mon 9</t>
  </si>
  <si>
    <t>Mon 10</t>
  </si>
  <si>
    <t>Mon 11</t>
  </si>
  <si>
    <t>Mon 12</t>
  </si>
  <si>
    <t>Mon 13</t>
  </si>
  <si>
    <t>Mon 14</t>
  </si>
  <si>
    <t>Mon 15</t>
  </si>
  <si>
    <t>Mon 16</t>
  </si>
  <si>
    <t>Mon 17</t>
  </si>
  <si>
    <t>Mon 18</t>
  </si>
  <si>
    <t>Mon 19</t>
  </si>
  <si>
    <t>Mon 20</t>
  </si>
  <si>
    <t>Mon 21</t>
  </si>
  <si>
    <t>Mon 22</t>
  </si>
  <si>
    <t>Mon 23</t>
  </si>
  <si>
    <t>Mon 24</t>
  </si>
  <si>
    <t>Finanzbudget</t>
  </si>
  <si>
    <t xml:space="preserve"> + Privatdarlehen</t>
  </si>
  <si>
    <t>Das Finanzbudget muß den Kapitalbedarf decken können.</t>
  </si>
  <si>
    <t>Arbeitstage / Monat</t>
  </si>
  <si>
    <t>Vorhabensfinanzierung durch:</t>
  </si>
  <si>
    <t xml:space="preserve"> + Sacheinlagen</t>
  </si>
  <si>
    <t>Eigenmittel</t>
  </si>
  <si>
    <t xml:space="preserve"> + Bankdarlehen</t>
  </si>
  <si>
    <r>
      <rPr>
        <sz val="12"/>
        <rFont val="Symbol"/>
        <family val="1"/>
        <charset val="2"/>
      </rPr>
      <t>Æ</t>
    </r>
    <r>
      <rPr>
        <sz val="12"/>
        <rFont val="Arial"/>
        <family val="2"/>
      </rPr>
      <t xml:space="preserve"> Preis / Einheit</t>
    </r>
  </si>
  <si>
    <t>Umsatz Produkt 1</t>
  </si>
  <si>
    <t>Umsatz Produkt 2</t>
  </si>
  <si>
    <t>Notwendiger Mindestumsatz</t>
  </si>
  <si>
    <r>
      <rPr>
        <sz val="12"/>
        <rFont val="Symbol"/>
        <family val="1"/>
        <charset val="2"/>
      </rPr>
      <t>Æ</t>
    </r>
    <r>
      <rPr>
        <sz val="12"/>
        <rFont val="Arial"/>
        <family val="2"/>
      </rPr>
      <t xml:space="preserve"> verkaufte Einheiten / Tag</t>
    </r>
  </si>
  <si>
    <r>
      <rPr>
        <sz val="12"/>
        <rFont val="Symbol"/>
        <family val="1"/>
        <charset val="2"/>
      </rPr>
      <t>Æ</t>
    </r>
    <r>
      <rPr>
        <sz val="12"/>
        <rFont val="Arial"/>
        <family val="2"/>
      </rPr>
      <t xml:space="preserve"> verkaufte Stunden / Tag</t>
    </r>
  </si>
  <si>
    <t>Persönlicher Bedarf (EURO)</t>
  </si>
  <si>
    <t>Summe Persönlicher Bedarf</t>
  </si>
  <si>
    <t>Persönlicher Bedarf brutto 
= zu erzielender Gewinn</t>
  </si>
  <si>
    <t>Persönlicher Bedarf brutto</t>
  </si>
  <si>
    <t>Umsatz Gesamt</t>
  </si>
  <si>
    <t>Umsatz Dienstleistung 1</t>
  </si>
  <si>
    <t>Umsatz Dienstleistung 2</t>
  </si>
  <si>
    <r>
      <rPr>
        <sz val="12"/>
        <rFont val="Symbol"/>
        <family val="1"/>
        <charset val="2"/>
      </rPr>
      <t>Æ</t>
    </r>
    <r>
      <rPr>
        <sz val="12"/>
        <rFont val="Arial"/>
        <family val="2"/>
      </rPr>
      <t xml:space="preserve"> Stundensatz</t>
    </r>
  </si>
  <si>
    <t>Tabelle 1: Kapitalbedarfsplanung (Euro)</t>
  </si>
  <si>
    <t>Lebensunterhalt (Lebensmittel, Kleidung, …)</t>
  </si>
  <si>
    <t>Tabelle 3: Ermittlung des persönlichen Bedarfs (Euro)</t>
  </si>
  <si>
    <t>Tabelle 2: Finanzplanung (EURO)</t>
  </si>
  <si>
    <t>Tabelle 4: Mindestumsatz (EURO)</t>
  </si>
  <si>
    <t>Tabelle 5: Umsatzplanung (EURO)</t>
  </si>
  <si>
    <t>Monat</t>
  </si>
  <si>
    <t>Weitere Produkte sind zu ergänzen…</t>
  </si>
  <si>
    <t>Weitere Dienstleistungen sind zu ergänzen…</t>
  </si>
  <si>
    <t>Tabelle 5: Rentabilitätsplanung (EURO)</t>
  </si>
  <si>
    <t>Tabelle 7: Rentabilitätsplanung für die ersten 3 Jahre (EURO)</t>
  </si>
  <si>
    <t>Tabelle 8: Liquiditätsplanung (Euro)</t>
  </si>
  <si>
    <t>Einzahlungen</t>
  </si>
  <si>
    <t>Auszahlungen</t>
  </si>
  <si>
    <t>Summe Einzahlungen</t>
  </si>
  <si>
    <t>Summe Auszahlungen</t>
  </si>
  <si>
    <t>Liquiditätssaldo</t>
  </si>
  <si>
    <t>Private Ausgaben</t>
  </si>
  <si>
    <t>Betriebliche Kosten (EURO)</t>
  </si>
  <si>
    <t xml:space="preserve">Summe Betriebliche Kosten </t>
  </si>
  <si>
    <t xml:space="preserve"> Investitionen (EURO)</t>
  </si>
  <si>
    <t>Summe betriebliche Kosten</t>
  </si>
  <si>
    <t xml:space="preserve"> + ggfls. sonstige Einkünfte (Anzahl Monate Vorfinanzierung, sh. S.1)</t>
  </si>
  <si>
    <t xml:space="preserve">lfd. betriebliche Kosten </t>
  </si>
  <si>
    <t>Gewinn / Verlust</t>
  </si>
  <si>
    <t>3. Jahr (Prognose)</t>
  </si>
  <si>
    <t>- einmalige / unregelm. Kosten (sh. 1)</t>
  </si>
  <si>
    <t xml:space="preserve"> + einmalige / unregelmäßige Kosten  </t>
  </si>
  <si>
    <t xml:space="preserve"> + Gründungskosten   </t>
  </si>
  <si>
    <t>- Gründungskosten (sh. 1)</t>
  </si>
  <si>
    <t>evtl. manuelle Erfassung, Zahlungziele beachten und ggfls. anpassen!</t>
  </si>
  <si>
    <t>Summe der monatlichen laufenden Kosten (aus Tab. 4)</t>
  </si>
  <si>
    <t>Monatlicher persönlicher Lebensunterhalt (aus Tab. 3)</t>
  </si>
  <si>
    <t>Werte werden aus Tab. 1 übernommen!</t>
  </si>
  <si>
    <t>- einmalige / unregelm. Kosten</t>
  </si>
  <si>
    <t>- Gründungskosten</t>
  </si>
  <si>
    <t>Gemäß Fälligkeit evtl. verschieben!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</si>
</sst>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7">
    <font>
      <sz val="10"/>
      <name val="Arial"/>
    </font>
    <font>
      <b/>
      <sz val="12"/>
      <name val="Arial"/>
      <family val="2"/>
    </font>
    <font>
      <sz val="12"/>
      <name val="Arial"/>
      <family val="2"/>
    </font>
    <font>
      <sz val="10"/>
      <name val="Arial"/>
      <family val="2"/>
    </font>
    <font>
      <sz val="11"/>
      <name val="Arial"/>
      <family val="2"/>
    </font>
    <font>
      <sz val="12"/>
      <name val="Symbol"/>
      <family val="1"/>
      <charset val="2"/>
    </font>
    <font>
      <b/>
      <u/>
      <sz val="12"/>
      <name val="Arial"/>
      <family val="2"/>
    </font>
    <font>
      <b/>
      <sz val="14"/>
      <name val="Arial"/>
      <family val="2"/>
    </font>
    <font>
      <b/>
      <sz val="16"/>
      <name val="Arial"/>
      <family val="2"/>
    </font>
    <font>
      <b/>
      <sz val="12"/>
      <color theme="0"/>
      <name val="Arial"/>
      <family val="2"/>
    </font>
    <font>
      <b/>
      <sz val="12"/>
      <name val="T"/>
    </font>
    <font>
      <sz val="12"/>
      <name val="T"/>
    </font>
    <font>
      <b/>
      <sz val="12"/>
      <color theme="0"/>
      <name val="T"/>
    </font>
    <font>
      <sz val="12"/>
      <color theme="0"/>
      <name val="Arial"/>
      <family val="2"/>
    </font>
    <font>
      <sz val="9"/>
      <color indexed="81"/>
      <name val="Segoe UI"/>
      <charset val="1"/>
    </font>
    <font>
      <b/>
      <sz val="9"/>
      <color indexed="81"/>
      <name val="Segoe UI"/>
      <family val="2"/>
    </font>
    <font>
      <sz val="9"/>
      <color indexed="81"/>
      <name val="Segoe UI"/>
      <family val="2"/>
    </font>
  </fonts>
  <fills count="6">
    <fill>
      <patternFill patternType="none"/>
    </fill>
    <fill>
      <patternFill patternType="gray125"/>
    </fill>
    <fill>
      <patternFill patternType="solid">
        <fgColor rgb="FFFF7D0A"/>
        <bgColor indexed="64"/>
      </patternFill>
    </fill>
    <fill>
      <patternFill patternType="solid">
        <fgColor rgb="FF7F7F7F"/>
        <bgColor indexed="64"/>
      </patternFill>
    </fill>
    <fill>
      <patternFill patternType="solid">
        <fgColor rgb="FFFFFF99"/>
        <bgColor indexed="64"/>
      </patternFill>
    </fill>
    <fill>
      <patternFill patternType="solid">
        <fgColor theme="0"/>
        <bgColor indexed="64"/>
      </patternFill>
    </fill>
  </fills>
  <borders count="22">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25">
    <xf numFmtId="0" fontId="0" fillId="0" borderId="0" xfId="0"/>
    <xf numFmtId="3" fontId="2" fillId="0" borderId="0" xfId="0" applyNumberFormat="1" applyFont="1"/>
    <xf numFmtId="3" fontId="1"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3" xfId="0" applyNumberFormat="1" applyFont="1" applyBorder="1"/>
    <xf numFmtId="3" fontId="1" fillId="0" borderId="0" xfId="0" applyNumberFormat="1" applyFont="1"/>
    <xf numFmtId="3" fontId="0" fillId="0" borderId="0" xfId="0" applyNumberFormat="1"/>
    <xf numFmtId="3" fontId="2" fillId="0" borderId="3" xfId="0" applyNumberFormat="1" applyFont="1" applyBorder="1" applyAlignment="1">
      <alignment horizontal="left"/>
    </xf>
    <xf numFmtId="3" fontId="2" fillId="0" borderId="3" xfId="0" applyNumberFormat="1" applyFont="1" applyBorder="1" applyAlignment="1">
      <alignment horizontal="right"/>
    </xf>
    <xf numFmtId="3" fontId="2" fillId="0" borderId="0" xfId="0" applyNumberFormat="1" applyFont="1" applyAlignment="1">
      <alignment horizontal="center"/>
    </xf>
    <xf numFmtId="3" fontId="2" fillId="0" borderId="5" xfId="0" applyNumberFormat="1" applyFont="1" applyBorder="1" applyAlignment="1">
      <alignment horizontal="right"/>
    </xf>
    <xf numFmtId="3" fontId="1" fillId="0" borderId="4" xfId="0" applyNumberFormat="1" applyFont="1" applyBorder="1"/>
    <xf numFmtId="3" fontId="1" fillId="0" borderId="5" xfId="0" applyNumberFormat="1" applyFont="1" applyBorder="1"/>
    <xf numFmtId="3" fontId="1" fillId="0" borderId="14" xfId="0" applyNumberFormat="1" applyFont="1" applyBorder="1"/>
    <xf numFmtId="3" fontId="2" fillId="0" borderId="14" xfId="0" applyNumberFormat="1" applyFont="1" applyBorder="1"/>
    <xf numFmtId="3" fontId="1" fillId="0" borderId="5" xfId="0" applyNumberFormat="1" applyFont="1" applyBorder="1" applyAlignment="1">
      <alignment horizontal="right"/>
    </xf>
    <xf numFmtId="3" fontId="1" fillId="0" borderId="0" xfId="0" applyNumberFormat="1" applyFont="1" applyAlignment="1">
      <alignment horizontal="center"/>
    </xf>
    <xf numFmtId="3" fontId="2" fillId="0" borderId="4" xfId="0" applyNumberFormat="1" applyFont="1" applyBorder="1" applyAlignment="1">
      <alignment horizontal="right"/>
    </xf>
    <xf numFmtId="164" fontId="2" fillId="0" borderId="4" xfId="0" applyNumberFormat="1" applyFont="1" applyBorder="1"/>
    <xf numFmtId="164" fontId="2" fillId="0" borderId="0" xfId="0" applyNumberFormat="1" applyFont="1"/>
    <xf numFmtId="3" fontId="2" fillId="0" borderId="7" xfId="0" applyNumberFormat="1" applyFont="1" applyBorder="1"/>
    <xf numFmtId="3" fontId="2" fillId="0" borderId="8" xfId="0" applyNumberFormat="1" applyFont="1" applyBorder="1"/>
    <xf numFmtId="0" fontId="2" fillId="0" borderId="4" xfId="0" applyFont="1" applyBorder="1"/>
    <xf numFmtId="0" fontId="2" fillId="0" borderId="5" xfId="0" applyFont="1" applyBorder="1"/>
    <xf numFmtId="0" fontId="2" fillId="0" borderId="0" xfId="0" applyFont="1"/>
    <xf numFmtId="3" fontId="1" fillId="0" borderId="1" xfId="0" applyNumberFormat="1" applyFont="1" applyBorder="1"/>
    <xf numFmtId="3" fontId="1" fillId="0" borderId="2" xfId="0" applyNumberFormat="1" applyFont="1" applyBorder="1"/>
    <xf numFmtId="164" fontId="2" fillId="0" borderId="14" xfId="0" applyNumberFormat="1" applyFont="1" applyBorder="1"/>
    <xf numFmtId="0" fontId="2" fillId="0" borderId="14" xfId="0" applyFont="1" applyBorder="1"/>
    <xf numFmtId="3" fontId="2" fillId="0" borderId="15" xfId="0" applyNumberFormat="1" applyFont="1" applyBorder="1"/>
    <xf numFmtId="3" fontId="4" fillId="0" borderId="0" xfId="0" applyNumberFormat="1" applyFont="1"/>
    <xf numFmtId="3" fontId="1" fillId="0" borderId="9" xfId="0" applyNumberFormat="1" applyFont="1" applyBorder="1"/>
    <xf numFmtId="164" fontId="2" fillId="0" borderId="3" xfId="0" applyNumberFormat="1" applyFont="1" applyBorder="1"/>
    <xf numFmtId="0" fontId="2" fillId="0" borderId="3" xfId="0" applyFont="1" applyBorder="1"/>
    <xf numFmtId="3" fontId="2" fillId="0" borderId="6" xfId="0" applyNumberFormat="1" applyFont="1" applyBorder="1"/>
    <xf numFmtId="3" fontId="6" fillId="0" borderId="0" xfId="0" applyNumberFormat="1" applyFont="1"/>
    <xf numFmtId="0" fontId="6" fillId="0" borderId="0" xfId="0" applyFont="1"/>
    <xf numFmtId="3" fontId="7" fillId="0" borderId="0" xfId="0" applyNumberFormat="1" applyFont="1" applyAlignment="1">
      <alignment horizontal="left"/>
    </xf>
    <xf numFmtId="3" fontId="7" fillId="0" borderId="0" xfId="0" applyNumberFormat="1" applyFont="1"/>
    <xf numFmtId="0" fontId="7" fillId="0" borderId="0" xfId="0" applyFont="1" applyAlignment="1">
      <alignment horizontal="left"/>
    </xf>
    <xf numFmtId="3" fontId="3" fillId="0" borderId="0" xfId="0" applyNumberFormat="1" applyFont="1"/>
    <xf numFmtId="3" fontId="1" fillId="0" borderId="10" xfId="0" applyNumberFormat="1" applyFont="1" applyBorder="1"/>
    <xf numFmtId="0" fontId="2" fillId="0" borderId="10" xfId="0" applyFont="1" applyBorder="1"/>
    <xf numFmtId="3" fontId="2" fillId="0" borderId="10" xfId="0" applyNumberFormat="1" applyFont="1" applyBorder="1"/>
    <xf numFmtId="164" fontId="2" fillId="0" borderId="5" xfId="0" applyNumberFormat="1" applyFont="1" applyBorder="1"/>
    <xf numFmtId="3" fontId="1" fillId="0" borderId="0" xfId="0" applyNumberFormat="1" applyFont="1" applyAlignment="1">
      <alignment wrapText="1"/>
    </xf>
    <xf numFmtId="3" fontId="2" fillId="0" borderId="13" xfId="0" applyNumberFormat="1" applyFont="1" applyBorder="1"/>
    <xf numFmtId="3" fontId="2" fillId="0" borderId="9" xfId="0" applyNumberFormat="1" applyFont="1" applyBorder="1"/>
    <xf numFmtId="3" fontId="2" fillId="0" borderId="1" xfId="0" applyNumberFormat="1" applyFont="1" applyBorder="1"/>
    <xf numFmtId="3" fontId="2" fillId="0" borderId="2" xfId="0" applyNumberFormat="1" applyFont="1" applyBorder="1"/>
    <xf numFmtId="3" fontId="1" fillId="2" borderId="9" xfId="0" applyNumberFormat="1" applyFont="1" applyFill="1" applyBorder="1"/>
    <xf numFmtId="3" fontId="1" fillId="2" borderId="2" xfId="0" applyNumberFormat="1" applyFont="1" applyFill="1" applyBorder="1" applyAlignment="1">
      <alignment horizontal="center"/>
    </xf>
    <xf numFmtId="3" fontId="9" fillId="3" borderId="6" xfId="0" applyNumberFormat="1" applyFont="1" applyFill="1" applyBorder="1"/>
    <xf numFmtId="3" fontId="9" fillId="3" borderId="8" xfId="0" applyNumberFormat="1" applyFont="1" applyFill="1" applyBorder="1"/>
    <xf numFmtId="3" fontId="9" fillId="3" borderId="8" xfId="0" applyNumberFormat="1" applyFont="1" applyFill="1" applyBorder="1" applyAlignment="1">
      <alignment horizontal="right"/>
    </xf>
    <xf numFmtId="3" fontId="10" fillId="2" borderId="9" xfId="0" applyNumberFormat="1" applyFont="1" applyFill="1" applyBorder="1"/>
    <xf numFmtId="3" fontId="10" fillId="2" borderId="2" xfId="0" applyNumberFormat="1" applyFont="1" applyFill="1" applyBorder="1" applyAlignment="1">
      <alignment horizontal="center"/>
    </xf>
    <xf numFmtId="3" fontId="11" fillId="0" borderId="3" xfId="0" applyNumberFormat="1" applyFont="1" applyBorder="1"/>
    <xf numFmtId="3" fontId="11" fillId="0" borderId="5" xfId="0" applyNumberFormat="1" applyFont="1" applyBorder="1" applyAlignment="1">
      <alignment horizontal="right"/>
    </xf>
    <xf numFmtId="3" fontId="12" fillId="3" borderId="6" xfId="0" applyNumberFormat="1" applyFont="1" applyFill="1" applyBorder="1"/>
    <xf numFmtId="3" fontId="12" fillId="3" borderId="8" xfId="0" applyNumberFormat="1" applyFont="1" applyFill="1" applyBorder="1" applyAlignment="1">
      <alignment horizontal="right"/>
    </xf>
    <xf numFmtId="3" fontId="1" fillId="2" borderId="6" xfId="0" applyNumberFormat="1" applyFont="1" applyFill="1" applyBorder="1"/>
    <xf numFmtId="3" fontId="1" fillId="2" borderId="8" xfId="0" applyNumberFormat="1" applyFont="1" applyFill="1" applyBorder="1"/>
    <xf numFmtId="3" fontId="9" fillId="3" borderId="11" xfId="0" applyNumberFormat="1" applyFont="1" applyFill="1" applyBorder="1"/>
    <xf numFmtId="3" fontId="9" fillId="3" borderId="12" xfId="0" applyNumberFormat="1" applyFont="1" applyFill="1" applyBorder="1"/>
    <xf numFmtId="3" fontId="1" fillId="2" borderId="3" xfId="0" applyNumberFormat="1" applyFont="1" applyFill="1" applyBorder="1"/>
    <xf numFmtId="3" fontId="1" fillId="2" borderId="4" xfId="0" applyNumberFormat="1" applyFont="1" applyFill="1" applyBorder="1" applyAlignment="1">
      <alignment horizontal="center"/>
    </xf>
    <xf numFmtId="3" fontId="1" fillId="2" borderId="5" xfId="0" applyNumberFormat="1" applyFont="1" applyFill="1" applyBorder="1" applyAlignment="1">
      <alignment horizontal="center"/>
    </xf>
    <xf numFmtId="3" fontId="9" fillId="3" borderId="6" xfId="0" applyNumberFormat="1" applyFont="1" applyFill="1" applyBorder="1" applyAlignment="1">
      <alignment wrapText="1"/>
    </xf>
    <xf numFmtId="3" fontId="9" fillId="3" borderId="7" xfId="0" applyNumberFormat="1" applyFont="1" applyFill="1" applyBorder="1" applyAlignment="1">
      <alignment horizontal="right"/>
    </xf>
    <xf numFmtId="3" fontId="9" fillId="3" borderId="3" xfId="0" applyNumberFormat="1" applyFont="1" applyFill="1" applyBorder="1" applyAlignment="1">
      <alignment wrapText="1"/>
    </xf>
    <xf numFmtId="3" fontId="9" fillId="3" borderId="4" xfId="0" applyNumberFormat="1" applyFont="1" applyFill="1" applyBorder="1" applyAlignment="1">
      <alignment horizontal="right"/>
    </xf>
    <xf numFmtId="3" fontId="9" fillId="3" borderId="5" xfId="0" applyNumberFormat="1" applyFont="1" applyFill="1" applyBorder="1" applyAlignment="1">
      <alignment horizontal="right"/>
    </xf>
    <xf numFmtId="0" fontId="9" fillId="3" borderId="6" xfId="0" applyFont="1" applyFill="1" applyBorder="1"/>
    <xf numFmtId="3" fontId="9" fillId="3" borderId="7" xfId="0" applyNumberFormat="1" applyFont="1" applyFill="1" applyBorder="1"/>
    <xf numFmtId="3" fontId="1" fillId="2" borderId="13" xfId="0" applyNumberFormat="1" applyFont="1" applyFill="1" applyBorder="1" applyAlignment="1">
      <alignment horizontal="left"/>
    </xf>
    <xf numFmtId="3" fontId="1" fillId="2" borderId="15" xfId="0" applyNumberFormat="1" applyFont="1" applyFill="1" applyBorder="1"/>
    <xf numFmtId="3" fontId="9" fillId="3" borderId="9" xfId="0" applyNumberFormat="1" applyFont="1" applyFill="1" applyBorder="1" applyAlignment="1">
      <alignment horizontal="center"/>
    </xf>
    <xf numFmtId="3" fontId="9" fillId="3" borderId="1" xfId="0" applyNumberFormat="1" applyFont="1" applyFill="1" applyBorder="1" applyAlignment="1">
      <alignment horizontal="center"/>
    </xf>
    <xf numFmtId="3" fontId="9" fillId="3" borderId="2" xfId="0" applyNumberFormat="1" applyFont="1" applyFill="1" applyBorder="1" applyAlignment="1">
      <alignment horizontal="center"/>
    </xf>
    <xf numFmtId="3" fontId="9" fillId="3" borderId="15" xfId="0" applyNumberFormat="1" applyFont="1" applyFill="1" applyBorder="1"/>
    <xf numFmtId="3" fontId="1" fillId="2" borderId="9" xfId="0" applyNumberFormat="1" applyFont="1" applyFill="1" applyBorder="1" applyAlignment="1">
      <alignment horizontal="center"/>
    </xf>
    <xf numFmtId="3" fontId="1" fillId="2" borderId="1" xfId="0" applyNumberFormat="1" applyFont="1" applyFill="1" applyBorder="1" applyAlignment="1">
      <alignment horizontal="center"/>
    </xf>
    <xf numFmtId="3" fontId="1" fillId="2" borderId="13" xfId="0" applyNumberFormat="1" applyFont="1" applyFill="1" applyBorder="1" applyAlignment="1">
      <alignment horizontal="center"/>
    </xf>
    <xf numFmtId="3" fontId="9" fillId="3" borderId="14" xfId="0" applyNumberFormat="1" applyFont="1" applyFill="1" applyBorder="1"/>
    <xf numFmtId="3" fontId="13" fillId="3" borderId="3" xfId="0" applyNumberFormat="1" applyFont="1" applyFill="1" applyBorder="1"/>
    <xf numFmtId="3" fontId="13" fillId="3" borderId="4" xfId="0" applyNumberFormat="1" applyFont="1" applyFill="1" applyBorder="1"/>
    <xf numFmtId="3" fontId="13" fillId="3" borderId="5" xfId="0" applyNumberFormat="1" applyFont="1" applyFill="1" applyBorder="1"/>
    <xf numFmtId="0" fontId="1" fillId="2" borderId="9" xfId="0" applyFont="1" applyFill="1" applyBorder="1" applyAlignment="1">
      <alignment horizontal="center"/>
    </xf>
    <xf numFmtId="0" fontId="1" fillId="2" borderId="1" xfId="0" applyFont="1" applyFill="1" applyBorder="1" applyAlignment="1">
      <alignment horizontal="center"/>
    </xf>
    <xf numFmtId="3" fontId="1" fillId="2" borderId="11" xfId="0" applyNumberFormat="1" applyFont="1" applyFill="1" applyBorder="1" applyAlignment="1">
      <alignment horizontal="center"/>
    </xf>
    <xf numFmtId="3" fontId="1" fillId="2" borderId="17" xfId="0" applyNumberFormat="1" applyFont="1" applyFill="1" applyBorder="1" applyAlignment="1">
      <alignment horizontal="center"/>
    </xf>
    <xf numFmtId="3" fontId="1" fillId="2" borderId="12" xfId="0" applyNumberFormat="1" applyFont="1" applyFill="1" applyBorder="1" applyAlignment="1">
      <alignment horizontal="center"/>
    </xf>
    <xf numFmtId="3" fontId="9" fillId="3" borderId="15" xfId="0" applyNumberFormat="1" applyFont="1" applyFill="1" applyBorder="1" applyAlignment="1">
      <alignment wrapText="1"/>
    </xf>
    <xf numFmtId="3" fontId="9" fillId="3" borderId="16" xfId="0" applyNumberFormat="1" applyFont="1" applyFill="1" applyBorder="1"/>
    <xf numFmtId="3" fontId="9" fillId="3" borderId="13" xfId="0" applyNumberFormat="1" applyFont="1" applyFill="1" applyBorder="1"/>
    <xf numFmtId="3" fontId="2" fillId="0" borderId="3" xfId="0" quotePrefix="1" applyNumberFormat="1" applyFont="1" applyBorder="1"/>
    <xf numFmtId="0" fontId="1" fillId="2" borderId="2" xfId="0" applyFont="1" applyFill="1" applyBorder="1" applyAlignment="1">
      <alignment horizontal="center" wrapText="1"/>
    </xf>
    <xf numFmtId="3" fontId="2" fillId="0" borderId="19" xfId="0" applyNumberFormat="1" applyFont="1" applyBorder="1"/>
    <xf numFmtId="3" fontId="2" fillId="0" borderId="20" xfId="0" applyNumberFormat="1" applyFont="1" applyBorder="1"/>
    <xf numFmtId="3" fontId="2" fillId="0" borderId="21" xfId="0" applyNumberFormat="1" applyFont="1" applyBorder="1"/>
    <xf numFmtId="3" fontId="2" fillId="0" borderId="3" xfId="0" applyNumberFormat="1" applyFont="1" applyBorder="1" applyAlignment="1">
      <alignment wrapText="1"/>
    </xf>
    <xf numFmtId="3" fontId="2" fillId="4" borderId="19" xfId="0" applyNumberFormat="1" applyFont="1" applyFill="1" applyBorder="1"/>
    <xf numFmtId="3" fontId="2" fillId="4" borderId="20" xfId="0" applyNumberFormat="1" applyFont="1" applyFill="1" applyBorder="1"/>
    <xf numFmtId="3" fontId="2" fillId="4" borderId="21" xfId="0" applyNumberFormat="1" applyFont="1" applyFill="1" applyBorder="1"/>
    <xf numFmtId="3" fontId="2" fillId="4" borderId="18" xfId="0" quotePrefix="1" applyNumberFormat="1" applyFont="1" applyFill="1" applyBorder="1"/>
    <xf numFmtId="3" fontId="1" fillId="4" borderId="0" xfId="0" applyNumberFormat="1" applyFont="1" applyFill="1"/>
    <xf numFmtId="3" fontId="2" fillId="4" borderId="14" xfId="0" applyNumberFormat="1" applyFont="1" applyFill="1" applyBorder="1"/>
    <xf numFmtId="3" fontId="2" fillId="4" borderId="0" xfId="0" applyNumberFormat="1" applyFont="1" applyFill="1"/>
    <xf numFmtId="3" fontId="2" fillId="4" borderId="3" xfId="0" applyNumberFormat="1" applyFont="1" applyFill="1" applyBorder="1" applyAlignment="1">
      <alignment wrapText="1"/>
    </xf>
    <xf numFmtId="3" fontId="1" fillId="0" borderId="13" xfId="0" applyNumberFormat="1" applyFont="1" applyBorder="1"/>
    <xf numFmtId="3" fontId="2" fillId="4" borderId="4" xfId="0" applyNumberFormat="1" applyFont="1" applyFill="1" applyBorder="1"/>
    <xf numFmtId="3" fontId="2" fillId="4" borderId="5" xfId="0" applyNumberFormat="1" applyFont="1" applyFill="1" applyBorder="1"/>
    <xf numFmtId="0" fontId="2" fillId="4" borderId="0" xfId="0" applyFont="1" applyFill="1"/>
    <xf numFmtId="3" fontId="7" fillId="0" borderId="0" xfId="0" applyNumberFormat="1" applyFont="1" applyAlignment="1">
      <alignment horizontal="left"/>
    </xf>
    <xf numFmtId="3" fontId="1" fillId="2" borderId="1" xfId="0" applyNumberFormat="1" applyFont="1" applyFill="1" applyBorder="1" applyAlignment="1">
      <alignment horizontal="center"/>
    </xf>
    <xf numFmtId="3" fontId="1" fillId="2" borderId="2" xfId="0" applyNumberFormat="1" applyFont="1" applyFill="1" applyBorder="1" applyAlignment="1">
      <alignment horizontal="center"/>
    </xf>
    <xf numFmtId="3" fontId="8" fillId="0" borderId="0" xfId="0" applyNumberFormat="1" applyFont="1" applyAlignment="1">
      <alignment horizontal="left"/>
    </xf>
    <xf numFmtId="0" fontId="7" fillId="0" borderId="0" xfId="0" applyFont="1" applyAlignment="1">
      <alignment horizontal="left"/>
    </xf>
    <xf numFmtId="3" fontId="2" fillId="5" borderId="18" xfId="0" quotePrefix="1" applyNumberFormat="1" applyFont="1" applyFill="1" applyBorder="1"/>
    <xf numFmtId="3" fontId="2" fillId="5" borderId="0" xfId="0" applyNumberFormat="1" applyFont="1" applyFill="1"/>
    <xf numFmtId="3" fontId="2" fillId="5" borderId="19" xfId="0" applyNumberFormat="1" applyFont="1" applyFill="1" applyBorder="1"/>
    <xf numFmtId="3" fontId="2" fillId="5" borderId="20" xfId="0" applyNumberFormat="1" applyFont="1" applyFill="1" applyBorder="1"/>
    <xf numFmtId="3" fontId="2" fillId="5" borderId="21" xfId="0" applyNumberFormat="1" applyFont="1" applyFill="1" applyBorder="1"/>
  </cellXfs>
  <cellStyles count="1">
    <cellStyle name="Standard" xfId="0" builtinId="0"/>
  </cellStyles>
  <dxfs count="0"/>
  <tableStyles count="0" defaultTableStyle="TableStyleMedium9" defaultPivotStyle="PivotStyleLight16"/>
  <colors>
    <mruColors>
      <color rgb="FFFFFF99"/>
      <color rgb="FF7F7F7F"/>
      <color rgb="FFFF7D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3867150</xdr:colOff>
      <xdr:row>32</xdr:row>
      <xdr:rowOff>112177</xdr:rowOff>
    </xdr:from>
    <xdr:to>
      <xdr:col>3</xdr:col>
      <xdr:colOff>0</xdr:colOff>
      <xdr:row>34</xdr:row>
      <xdr:rowOff>47625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7175" y="6436777"/>
          <a:ext cx="1085850" cy="3164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3876675</xdr:colOff>
      <xdr:row>15</xdr:row>
      <xdr:rowOff>76200</xdr:rowOff>
    </xdr:from>
    <xdr:to>
      <xdr:col>2</xdr:col>
      <xdr:colOff>304800</xdr:colOff>
      <xdr:row>17</xdr:row>
      <xdr:rowOff>68798</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76700" y="4629150"/>
          <a:ext cx="1085850" cy="316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1009650</xdr:colOff>
      <xdr:row>22</xdr:row>
      <xdr:rowOff>123825</xdr:rowOff>
    </xdr:from>
    <xdr:to>
      <xdr:col>3</xdr:col>
      <xdr:colOff>1074420</xdr:colOff>
      <xdr:row>24</xdr:row>
      <xdr:rowOff>59273</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4350" y="4638675"/>
          <a:ext cx="1085850" cy="3164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737235</xdr:colOff>
      <xdr:row>26</xdr:row>
      <xdr:rowOff>160020</xdr:rowOff>
    </xdr:from>
    <xdr:to>
      <xdr:col>4</xdr:col>
      <xdr:colOff>22860</xdr:colOff>
      <xdr:row>28</xdr:row>
      <xdr:rowOff>95468</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46195" y="5242560"/>
          <a:ext cx="1137285" cy="316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457200</xdr:colOff>
      <xdr:row>26</xdr:row>
      <xdr:rowOff>114300</xdr:rowOff>
    </xdr:from>
    <xdr:to>
      <xdr:col>15</xdr:col>
      <xdr:colOff>19050</xdr:colOff>
      <xdr:row>28</xdr:row>
      <xdr:rowOff>49748</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63225" y="4972050"/>
          <a:ext cx="1085850" cy="3164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361950</xdr:colOff>
      <xdr:row>25</xdr:row>
      <xdr:rowOff>104775</xdr:rowOff>
    </xdr:from>
    <xdr:to>
      <xdr:col>15</xdr:col>
      <xdr:colOff>0</xdr:colOff>
      <xdr:row>27</xdr:row>
      <xdr:rowOff>21173</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48975" y="4610100"/>
          <a:ext cx="1085850" cy="3164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200025</xdr:colOff>
      <xdr:row>25</xdr:row>
      <xdr:rowOff>66675</xdr:rowOff>
    </xdr:from>
    <xdr:to>
      <xdr:col>6</xdr:col>
      <xdr:colOff>0</xdr:colOff>
      <xdr:row>27</xdr:row>
      <xdr:rowOff>59273</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05475" y="4562475"/>
          <a:ext cx="1085850" cy="3164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276225</xdr:colOff>
      <xdr:row>37</xdr:row>
      <xdr:rowOff>76200</xdr:rowOff>
    </xdr:from>
    <xdr:to>
      <xdr:col>14</xdr:col>
      <xdr:colOff>676275</xdr:colOff>
      <xdr:row>39</xdr:row>
      <xdr:rowOff>11648</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15550" y="6267450"/>
          <a:ext cx="1085850" cy="31644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2"/>
  <sheetViews>
    <sheetView showGridLines="0" zoomScaleNormal="100" workbookViewId="0">
      <selection activeCell="C20" sqref="C20"/>
    </sheetView>
  </sheetViews>
  <sheetFormatPr baseColWidth="10" defaultColWidth="11.44140625" defaultRowHeight="15"/>
  <cols>
    <col min="1" max="1" width="3" style="1" customWidth="1"/>
    <col min="2" max="2" width="58.5546875" style="1" customWidth="1"/>
    <col min="3" max="3" width="15.6640625" style="1" customWidth="1"/>
    <col min="4" max="16384" width="11.44140625" style="1"/>
  </cols>
  <sheetData>
    <row r="1" spans="2:4" ht="15.6">
      <c r="B1" s="36"/>
    </row>
    <row r="2" spans="2:4" ht="17.399999999999999">
      <c r="B2" s="115" t="s">
        <v>59</v>
      </c>
      <c r="C2" s="115"/>
      <c r="D2" s="39"/>
    </row>
    <row r="3" spans="2:4" ht="18" thickBot="1">
      <c r="B3" s="38"/>
      <c r="C3" s="38"/>
      <c r="D3" s="39"/>
    </row>
    <row r="4" spans="2:4" ht="15.6">
      <c r="B4" s="56" t="s">
        <v>79</v>
      </c>
      <c r="C4" s="57" t="s">
        <v>1</v>
      </c>
    </row>
    <row r="5" spans="2:4">
      <c r="B5" s="58" t="s">
        <v>9</v>
      </c>
      <c r="C5" s="59"/>
    </row>
    <row r="6" spans="2:4">
      <c r="B6" s="58" t="str">
        <f>"+ Maschinen, Geräte"</f>
        <v>+ Maschinen, Geräte</v>
      </c>
      <c r="C6" s="59"/>
    </row>
    <row r="7" spans="2:4">
      <c r="B7" s="58" t="str">
        <f>"+ Geschäftsausstattung"</f>
        <v>+ Geschäftsausstattung</v>
      </c>
      <c r="C7" s="59"/>
    </row>
    <row r="8" spans="2:4">
      <c r="B8" s="58" t="str">
        <f>"+ Fuhrpark"</f>
        <v>+ Fuhrpark</v>
      </c>
      <c r="C8" s="59"/>
    </row>
    <row r="9" spans="2:4">
      <c r="B9" s="58" t="str">
        <f>"+ Immaterielle Güter (Patente, Lizenzen, Software, etc.)"</f>
        <v>+ Immaterielle Güter (Patente, Lizenzen, Software, etc.)</v>
      </c>
      <c r="C9" s="59"/>
    </row>
    <row r="10" spans="2:4">
      <c r="B10" s="58" t="str">
        <f>"+ Waren/Material"</f>
        <v>+ Waren/Material</v>
      </c>
      <c r="C10" s="59"/>
    </row>
    <row r="11" spans="2:4">
      <c r="B11" s="58" t="str">
        <f>"+ Sonstiges"</f>
        <v>+ Sonstiges</v>
      </c>
      <c r="C11" s="59"/>
    </row>
    <row r="12" spans="2:4" ht="16.2" thickBot="1">
      <c r="B12" s="60" t="s">
        <v>4</v>
      </c>
      <c r="C12" s="61">
        <f>SUM(C5:C11)</f>
        <v>0</v>
      </c>
    </row>
    <row r="13" spans="2:4" ht="15.6" thickBot="1"/>
    <row r="14" spans="2:4" ht="15.6">
      <c r="B14" s="51" t="s">
        <v>77</v>
      </c>
      <c r="C14" s="52" t="s">
        <v>1</v>
      </c>
    </row>
    <row r="15" spans="2:4">
      <c r="B15" s="8" t="s">
        <v>90</v>
      </c>
      <c r="C15" s="11">
        <f>'4. Mindestumsatz'!C22</f>
        <v>0</v>
      </c>
    </row>
    <row r="16" spans="2:4">
      <c r="B16" s="9" t="s">
        <v>10</v>
      </c>
      <c r="C16" s="11"/>
    </row>
    <row r="17" spans="2:3" ht="15.6">
      <c r="B17" s="8" t="s">
        <v>5</v>
      </c>
      <c r="C17" s="16">
        <f>C15*C16</f>
        <v>0</v>
      </c>
    </row>
    <row r="18" spans="2:3">
      <c r="B18" s="8" t="str">
        <f>"+ Summe der einmaligen/unregelmäßigen Kosten"</f>
        <v>+ Summe der einmaligen/unregelmäßigen Kosten</v>
      </c>
      <c r="C18" s="11">
        <v>0</v>
      </c>
    </row>
    <row r="19" spans="2:3">
      <c r="B19" s="8" t="str">
        <f>"+ Gründungskosten"</f>
        <v>+ Gründungskosten</v>
      </c>
      <c r="C19" s="11">
        <v>0</v>
      </c>
    </row>
    <row r="20" spans="2:3">
      <c r="B20" s="5" t="str">
        <f>"+ ..."</f>
        <v>+ ...</v>
      </c>
      <c r="C20" s="11"/>
    </row>
    <row r="21" spans="2:3" ht="16.2" thickBot="1">
      <c r="B21" s="53" t="s">
        <v>78</v>
      </c>
      <c r="C21" s="55">
        <f>SUM(C17:C20)</f>
        <v>0</v>
      </c>
    </row>
    <row r="22" spans="2:3" ht="16.2" thickBot="1">
      <c r="B22" s="6"/>
      <c r="C22" s="6"/>
    </row>
    <row r="23" spans="2:3" ht="15.6">
      <c r="B23" s="51" t="s">
        <v>51</v>
      </c>
      <c r="C23" s="52" t="s">
        <v>1</v>
      </c>
    </row>
    <row r="24" spans="2:3">
      <c r="B24" s="8" t="s">
        <v>91</v>
      </c>
      <c r="C24" s="11">
        <f>'3. Pers. Bedarf'!C22</f>
        <v>0</v>
      </c>
    </row>
    <row r="25" spans="2:3">
      <c r="B25" s="9" t="s">
        <v>10</v>
      </c>
      <c r="C25" s="11">
        <v>0</v>
      </c>
    </row>
    <row r="26" spans="2:3" ht="16.2" thickBot="1">
      <c r="B26" s="53" t="s">
        <v>52</v>
      </c>
      <c r="C26" s="55">
        <f>C24*C25</f>
        <v>0</v>
      </c>
    </row>
    <row r="27" spans="2:3" ht="16.2" thickBot="1">
      <c r="B27" s="6"/>
      <c r="C27" s="6"/>
    </row>
    <row r="28" spans="2:3" ht="15.6">
      <c r="B28" s="51" t="s">
        <v>6</v>
      </c>
      <c r="C28" s="52" t="s">
        <v>1</v>
      </c>
    </row>
    <row r="29" spans="2:3">
      <c r="B29" s="5" t="s">
        <v>4</v>
      </c>
      <c r="C29" s="4">
        <f>C12</f>
        <v>0</v>
      </c>
    </row>
    <row r="30" spans="2:3">
      <c r="B30" s="5" t="s">
        <v>80</v>
      </c>
      <c r="C30" s="4">
        <f>C21</f>
        <v>0</v>
      </c>
    </row>
    <row r="31" spans="2:3">
      <c r="B31" s="5" t="s">
        <v>52</v>
      </c>
      <c r="C31" s="4">
        <f>C26</f>
        <v>0</v>
      </c>
    </row>
    <row r="32" spans="2:3" ht="16.2" thickBot="1">
      <c r="B32" s="53" t="s">
        <v>7</v>
      </c>
      <c r="C32" s="54">
        <f>SUM(C29:C31)</f>
        <v>0</v>
      </c>
    </row>
  </sheetData>
  <mergeCells count="1">
    <mergeCell ref="B2:C2"/>
  </mergeCells>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5"/>
  <sheetViews>
    <sheetView showGridLines="0" zoomScaleNormal="100" workbookViewId="0">
      <selection activeCell="B27" sqref="B27"/>
    </sheetView>
  </sheetViews>
  <sheetFormatPr baseColWidth="10" defaultColWidth="11.44140625" defaultRowHeight="13.2"/>
  <cols>
    <col min="1" max="1" width="3" style="7" customWidth="1"/>
    <col min="2" max="2" width="69.88671875" style="7" bestFit="1" customWidth="1"/>
    <col min="3" max="3" width="15.88671875" style="7" customWidth="1"/>
    <col min="4" max="16384" width="11.44140625" style="7"/>
  </cols>
  <sheetData>
    <row r="1" spans="2:3" ht="15.6">
      <c r="B1" s="36"/>
    </row>
    <row r="2" spans="2:3" ht="17.399999999999999">
      <c r="B2" s="115" t="s">
        <v>62</v>
      </c>
      <c r="C2" s="115"/>
    </row>
    <row r="3" spans="2:3" ht="13.8" thickBot="1">
      <c r="C3"/>
    </row>
    <row r="4" spans="2:3" ht="16.2" thickBot="1">
      <c r="B4" s="64" t="s">
        <v>7</v>
      </c>
      <c r="C4" s="65">
        <f>'1. Kapitalbedarf'!C32</f>
        <v>0</v>
      </c>
    </row>
    <row r="5" spans="2:3" ht="14.4" thickBot="1">
      <c r="B5" s="31"/>
      <c r="C5"/>
    </row>
    <row r="6" spans="2:3" ht="15.6">
      <c r="B6" s="51" t="s">
        <v>41</v>
      </c>
      <c r="C6" s="52" t="s">
        <v>1</v>
      </c>
    </row>
    <row r="7" spans="2:3" ht="15">
      <c r="B7" s="5" t="s">
        <v>43</v>
      </c>
      <c r="C7" s="4"/>
    </row>
    <row r="8" spans="2:3" ht="15">
      <c r="B8" s="97" t="s">
        <v>81</v>
      </c>
      <c r="C8" s="4"/>
    </row>
    <row r="9" spans="2:3" ht="15">
      <c r="B9" s="5" t="s">
        <v>44</v>
      </c>
      <c r="C9" s="4"/>
    </row>
    <row r="10" spans="2:3" ht="15">
      <c r="B10" s="5" t="s">
        <v>38</v>
      </c>
      <c r="C10" s="4"/>
    </row>
    <row r="11" spans="2:3" ht="15">
      <c r="B11" s="5" t="s">
        <v>42</v>
      </c>
      <c r="C11" s="4"/>
    </row>
    <row r="12" spans="2:3" ht="16.2" thickBot="1">
      <c r="B12" s="62" t="s">
        <v>37</v>
      </c>
      <c r="C12" s="63">
        <f>SUM(C7:C11)</f>
        <v>0</v>
      </c>
    </row>
    <row r="13" spans="2:3" ht="15">
      <c r="B13" s="25"/>
      <c r="C13"/>
    </row>
    <row r="14" spans="2:3" ht="15">
      <c r="B14" s="25" t="s">
        <v>39</v>
      </c>
      <c r="C14"/>
    </row>
    <row r="15" spans="2:3" ht="15">
      <c r="B15" s="1"/>
    </row>
  </sheetData>
  <mergeCells count="1">
    <mergeCell ref="B2:C2"/>
  </mergeCells>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2"/>
  <sheetViews>
    <sheetView showGridLines="0" zoomScaleNormal="100" workbookViewId="0">
      <selection activeCell="F20" sqref="F20"/>
    </sheetView>
  </sheetViews>
  <sheetFormatPr baseColWidth="10" defaultColWidth="11.44140625" defaultRowHeight="15"/>
  <cols>
    <col min="1" max="1" width="3" style="1" customWidth="1"/>
    <col min="2" max="2" width="46.6640625" style="1" customWidth="1"/>
    <col min="3" max="3" width="15.6640625" style="10" customWidth="1"/>
    <col min="4" max="4" width="19.21875" style="10" customWidth="1"/>
    <col min="5" max="5" width="11.5546875" style="1" customWidth="1"/>
    <col min="6" max="16384" width="11.44140625" style="1"/>
  </cols>
  <sheetData>
    <row r="1" spans="2:4" ht="15.6">
      <c r="B1" s="36"/>
    </row>
    <row r="2" spans="2:4" ht="21">
      <c r="B2" s="118" t="s">
        <v>61</v>
      </c>
      <c r="C2" s="118"/>
      <c r="D2" s="118"/>
    </row>
    <row r="3" spans="2:4" ht="15.6" thickBot="1"/>
    <row r="4" spans="2:4" ht="15.6">
      <c r="B4" s="51" t="s">
        <v>76</v>
      </c>
      <c r="C4" s="116" t="s">
        <v>1</v>
      </c>
      <c r="D4" s="117"/>
    </row>
    <row r="5" spans="2:4" ht="15.6">
      <c r="B5" s="66"/>
      <c r="C5" s="67" t="s">
        <v>2</v>
      </c>
      <c r="D5" s="68" t="s">
        <v>3</v>
      </c>
    </row>
    <row r="6" spans="2:4">
      <c r="B6" s="5" t="s">
        <v>60</v>
      </c>
      <c r="C6" s="18"/>
      <c r="D6" s="11">
        <f>C6*12</f>
        <v>0</v>
      </c>
    </row>
    <row r="7" spans="2:4">
      <c r="B7" s="5" t="str">
        <f>"+ Miete bzw. Baufinanzierung"</f>
        <v>+ Miete bzw. Baufinanzierung</v>
      </c>
      <c r="C7" s="18"/>
      <c r="D7" s="11">
        <f t="shared" ref="D7:D21" si="0">C7*12</f>
        <v>0</v>
      </c>
    </row>
    <row r="8" spans="2:4">
      <c r="B8" s="5" t="str">
        <f>"+ Nebenkosten"</f>
        <v>+ Nebenkosten</v>
      </c>
      <c r="C8" s="18"/>
      <c r="D8" s="11">
        <f t="shared" si="0"/>
        <v>0</v>
      </c>
    </row>
    <row r="9" spans="2:4">
      <c r="B9" s="5" t="str">
        <f>"+ Ratenzahlungen / Sparverträge"</f>
        <v>+ Ratenzahlungen / Sparverträge</v>
      </c>
      <c r="C9" s="18"/>
      <c r="D9" s="11">
        <f t="shared" si="0"/>
        <v>0</v>
      </c>
    </row>
    <row r="10" spans="2:4">
      <c r="B10" s="5" t="str">
        <f>"+ Telefon, Handy, Internet"</f>
        <v>+ Telefon, Handy, Internet</v>
      </c>
      <c r="C10" s="18"/>
      <c r="D10" s="11">
        <f t="shared" si="0"/>
        <v>0</v>
      </c>
    </row>
    <row r="11" spans="2:4">
      <c r="B11" s="5" t="str">
        <f>"+ GEZ, Pay-TV, Streaming"</f>
        <v>+ GEZ, Pay-TV, Streaming</v>
      </c>
      <c r="C11" s="18"/>
      <c r="D11" s="11">
        <f t="shared" si="0"/>
        <v>0</v>
      </c>
    </row>
    <row r="12" spans="2:4">
      <c r="B12" s="5" t="str">
        <f>"+ Vereine, Zeitung, etc."</f>
        <v>+ Vereine, Zeitung, etc.</v>
      </c>
      <c r="C12" s="18"/>
      <c r="D12" s="11">
        <f t="shared" si="0"/>
        <v>0</v>
      </c>
    </row>
    <row r="13" spans="2:4">
      <c r="B13" s="5" t="str">
        <f>"+ sonst. regelmäßige Verpflichtungen"</f>
        <v>+ sonst. regelmäßige Verpflichtungen</v>
      </c>
      <c r="C13" s="18"/>
      <c r="D13" s="11">
        <f t="shared" si="0"/>
        <v>0</v>
      </c>
    </row>
    <row r="14" spans="2:4">
      <c r="B14" s="5" t="str">
        <f>"+ Kfz (Versicherung, Steuern, Sprit, …)"</f>
        <v>+ Kfz (Versicherung, Steuern, Sprit, …)</v>
      </c>
      <c r="C14" s="18"/>
      <c r="D14" s="11">
        <f t="shared" si="0"/>
        <v>0</v>
      </c>
    </row>
    <row r="15" spans="2:4">
      <c r="B15" s="5" t="str">
        <f>"+ sonst. Versicherungen"</f>
        <v>+ sonst. Versicherungen</v>
      </c>
      <c r="C15" s="18"/>
      <c r="D15" s="11">
        <f t="shared" si="0"/>
        <v>0</v>
      </c>
    </row>
    <row r="16" spans="2:4">
      <c r="B16" s="5" t="str">
        <f>"+ Unterhaltszahlungen"</f>
        <v>+ Unterhaltszahlungen</v>
      </c>
      <c r="C16" s="18"/>
      <c r="D16" s="11">
        <f t="shared" si="0"/>
        <v>0</v>
      </c>
    </row>
    <row r="17" spans="2:4">
      <c r="B17" s="5" t="str">
        <f>"+ Reservebetrag"</f>
        <v>+ Reservebetrag</v>
      </c>
      <c r="C17" s="18"/>
      <c r="D17" s="11">
        <f t="shared" si="0"/>
        <v>0</v>
      </c>
    </row>
    <row r="18" spans="2:4">
      <c r="B18" s="5" t="str">
        <f>"+ Kranken- und Pflegeversicherung"</f>
        <v>+ Kranken- und Pflegeversicherung</v>
      </c>
      <c r="C18" s="18"/>
      <c r="D18" s="11">
        <f t="shared" si="0"/>
        <v>0</v>
      </c>
    </row>
    <row r="19" spans="2:4">
      <c r="B19" s="5" t="str">
        <f>"+ Altersvorsorge"</f>
        <v>+ Altersvorsorge</v>
      </c>
      <c r="C19" s="18"/>
      <c r="D19" s="11">
        <f t="shared" si="0"/>
        <v>0</v>
      </c>
    </row>
    <row r="20" spans="2:4">
      <c r="B20" s="5" t="str">
        <f>"+ freiw. Arbeitslosenversicherung"</f>
        <v>+ freiw. Arbeitslosenversicherung</v>
      </c>
      <c r="C20" s="18"/>
      <c r="D20" s="11">
        <f t="shared" si="0"/>
        <v>0</v>
      </c>
    </row>
    <row r="21" spans="2:4">
      <c r="B21" s="5" t="str">
        <f>"+ Einkommenssteuer"</f>
        <v>+ Einkommenssteuer</v>
      </c>
      <c r="C21" s="18"/>
      <c r="D21" s="11">
        <f t="shared" si="0"/>
        <v>0</v>
      </c>
    </row>
    <row r="22" spans="2:4" ht="31.8" thickBot="1">
      <c r="B22" s="69" t="s">
        <v>53</v>
      </c>
      <c r="C22" s="70">
        <f>SUM(C6:C21)</f>
        <v>0</v>
      </c>
      <c r="D22" s="55">
        <f>SUM(D6:D21)</f>
        <v>0</v>
      </c>
    </row>
  </sheetData>
  <mergeCells count="2">
    <mergeCell ref="C4:D4"/>
    <mergeCell ref="B2:D2"/>
  </mergeCells>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29"/>
  <sheetViews>
    <sheetView showGridLines="0" workbookViewId="0">
      <selection activeCell="B33" sqref="B33"/>
    </sheetView>
  </sheetViews>
  <sheetFormatPr baseColWidth="10" defaultColWidth="11.44140625" defaultRowHeight="15"/>
  <cols>
    <col min="1" max="1" width="3" style="25" customWidth="1"/>
    <col min="2" max="2" width="42.33203125" style="25" customWidth="1"/>
    <col min="3" max="3" width="13.33203125" style="25" customWidth="1"/>
    <col min="4" max="4" width="13.6640625" style="25" customWidth="1"/>
    <col min="5" max="16384" width="11.44140625" style="25"/>
  </cols>
  <sheetData>
    <row r="1" spans="2:4" ht="15.75" customHeight="1"/>
    <row r="2" spans="2:4" ht="17.399999999999999">
      <c r="B2" s="119" t="s">
        <v>63</v>
      </c>
      <c r="C2" s="119"/>
      <c r="D2" s="119"/>
    </row>
    <row r="3" spans="2:4" ht="15.6">
      <c r="B3" s="71" t="s">
        <v>54</v>
      </c>
      <c r="C3" s="72">
        <f>'3. Pers. Bedarf'!C22</f>
        <v>0</v>
      </c>
      <c r="D3" s="73">
        <f>C3*12</f>
        <v>0</v>
      </c>
    </row>
    <row r="4" spans="2:4" ht="18" thickBot="1">
      <c r="B4" s="40"/>
      <c r="C4" s="40"/>
      <c r="D4" s="40"/>
    </row>
    <row r="5" spans="2:4" ht="15.6">
      <c r="B5" s="51" t="s">
        <v>0</v>
      </c>
      <c r="C5" s="116" t="s">
        <v>1</v>
      </c>
      <c r="D5" s="117"/>
    </row>
    <row r="6" spans="2:4" ht="15.6">
      <c r="B6" s="66"/>
      <c r="C6" s="67" t="s">
        <v>2</v>
      </c>
      <c r="D6" s="68" t="s">
        <v>3</v>
      </c>
    </row>
    <row r="7" spans="2:4">
      <c r="B7" s="5" t="str">
        <f>"+ Miete (betrieblich)"</f>
        <v>+ Miete (betrieblich)</v>
      </c>
      <c r="C7" s="3"/>
      <c r="D7" s="4">
        <f>C7*12</f>
        <v>0</v>
      </c>
    </row>
    <row r="8" spans="2:4">
      <c r="B8" s="5" t="str">
        <f>"+ Gas, Wasser, Strom, Heizung"</f>
        <v>+ Gas, Wasser, Strom, Heizung</v>
      </c>
      <c r="C8" s="3"/>
      <c r="D8" s="4">
        <f t="shared" ref="D8:D19" si="0">C8*12</f>
        <v>0</v>
      </c>
    </row>
    <row r="9" spans="2:4">
      <c r="B9" s="5" t="str">
        <f>"+ Versicherungen"</f>
        <v>+ Versicherungen</v>
      </c>
      <c r="C9" s="3"/>
      <c r="D9" s="4">
        <f t="shared" si="0"/>
        <v>0</v>
      </c>
    </row>
    <row r="10" spans="2:4">
      <c r="B10" s="5" t="str">
        <f>"+ Fahrzeugkosten"</f>
        <v>+ Fahrzeugkosten</v>
      </c>
      <c r="C10" s="3"/>
      <c r="D10" s="4">
        <f t="shared" si="0"/>
        <v>0</v>
      </c>
    </row>
    <row r="11" spans="2:4">
      <c r="B11" s="5" t="str">
        <f>"+ Werbung, Reisekosten"</f>
        <v>+ Werbung, Reisekosten</v>
      </c>
      <c r="C11" s="3"/>
      <c r="D11" s="4">
        <f t="shared" si="0"/>
        <v>0</v>
      </c>
    </row>
    <row r="12" spans="2:4">
      <c r="B12" s="5" t="str">
        <f>"+ Verpackung"</f>
        <v>+ Verpackung</v>
      </c>
      <c r="C12" s="3"/>
      <c r="D12" s="4">
        <f t="shared" si="0"/>
        <v>0</v>
      </c>
    </row>
    <row r="13" spans="2:4">
      <c r="B13" s="5" t="str">
        <f>"+ Instandhaltung"</f>
        <v>+ Instandhaltung</v>
      </c>
      <c r="C13" s="3"/>
      <c r="D13" s="4">
        <f t="shared" si="0"/>
        <v>0</v>
      </c>
    </row>
    <row r="14" spans="2:4">
      <c r="B14" s="5" t="str">
        <f>"+ Bürobedarf, Telefon, Internet, etc."</f>
        <v>+ Bürobedarf, Telefon, Internet, etc.</v>
      </c>
      <c r="C14" s="3"/>
      <c r="D14" s="4">
        <f t="shared" si="0"/>
        <v>0</v>
      </c>
    </row>
    <row r="15" spans="2:4">
      <c r="B15" s="5" t="str">
        <f>"+ Steuerberater, Buchführung"</f>
        <v>+ Steuerberater, Buchführung</v>
      </c>
      <c r="C15" s="3"/>
      <c r="D15" s="4">
        <f t="shared" si="0"/>
        <v>0</v>
      </c>
    </row>
    <row r="16" spans="2:4">
      <c r="B16" s="5" t="str">
        <f>"+ Kammerbeiträge"</f>
        <v>+ Kammerbeiträge</v>
      </c>
      <c r="C16" s="3"/>
      <c r="D16" s="4">
        <f t="shared" si="0"/>
        <v>0</v>
      </c>
    </row>
    <row r="17" spans="2:4">
      <c r="B17" s="5" t="str">
        <f>"+ Zinsen / Leasing"</f>
        <v>+ Zinsen / Leasing</v>
      </c>
      <c r="C17" s="3"/>
      <c r="D17" s="4">
        <f t="shared" si="0"/>
        <v>0</v>
      </c>
    </row>
    <row r="18" spans="2:4">
      <c r="B18" s="5" t="str">
        <f>"+ Abschreibung"</f>
        <v>+ Abschreibung</v>
      </c>
      <c r="C18" s="3"/>
      <c r="D18" s="4">
        <f t="shared" si="0"/>
        <v>0</v>
      </c>
    </row>
    <row r="19" spans="2:4">
      <c r="B19" s="5" t="str">
        <f>"+ Sonstiges"</f>
        <v>+ Sonstiges</v>
      </c>
      <c r="C19" s="3"/>
      <c r="D19" s="4">
        <f t="shared" si="0"/>
        <v>0</v>
      </c>
    </row>
    <row r="20" spans="2:4">
      <c r="B20" s="5" t="str">
        <f>"+ Personalkosten (inkl. Nebenkosten)"</f>
        <v>+ Personalkosten (inkl. Nebenkosten)</v>
      </c>
      <c r="C20" s="3"/>
      <c r="D20" s="4">
        <f>C20*12</f>
        <v>0</v>
      </c>
    </row>
    <row r="21" spans="2:4">
      <c r="B21" s="5" t="str">
        <f>"+ lfd. Waren-/Materialeinsatz"</f>
        <v>+ lfd. Waren-/Materialeinsatz</v>
      </c>
      <c r="C21" s="3"/>
      <c r="D21" s="4">
        <f>C21*12</f>
        <v>0</v>
      </c>
    </row>
    <row r="22" spans="2:4" ht="16.2" thickBot="1">
      <c r="B22" s="74" t="s">
        <v>82</v>
      </c>
      <c r="C22" s="75">
        <f>SUM(C7:C21)</f>
        <v>0</v>
      </c>
      <c r="D22" s="54">
        <f>C22*12</f>
        <v>0</v>
      </c>
    </row>
    <row r="23" spans="2:4">
      <c r="B23" s="110" t="s">
        <v>86</v>
      </c>
      <c r="C23" s="112">
        <f>D23/12</f>
        <v>0</v>
      </c>
      <c r="D23" s="113">
        <f>'1. Kapitalbedarf'!C18</f>
        <v>0</v>
      </c>
    </row>
    <row r="24" spans="2:4">
      <c r="B24" s="110" t="s">
        <v>87</v>
      </c>
      <c r="C24" s="112">
        <f>D24/12</f>
        <v>0</v>
      </c>
      <c r="D24" s="113">
        <f>'1. Kapitalbedarf'!C19</f>
        <v>0</v>
      </c>
    </row>
    <row r="26" spans="2:4" ht="16.2" thickBot="1">
      <c r="B26" s="74" t="s">
        <v>48</v>
      </c>
      <c r="C26" s="75">
        <f>C22+C3+C23+C24</f>
        <v>0</v>
      </c>
      <c r="D26" s="54">
        <f>C26*12</f>
        <v>0</v>
      </c>
    </row>
    <row r="29" spans="2:4">
      <c r="B29" s="114" t="s">
        <v>92</v>
      </c>
    </row>
  </sheetData>
  <mergeCells count="2">
    <mergeCell ref="C5:D5"/>
    <mergeCell ref="B2:D2"/>
  </mergeCell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28"/>
  <sheetViews>
    <sheetView showGridLines="0" zoomScaleNormal="100" workbookViewId="0">
      <selection activeCell="D7" sqref="D7"/>
    </sheetView>
  </sheetViews>
  <sheetFormatPr baseColWidth="10" defaultRowHeight="13.2"/>
  <cols>
    <col min="1" max="1" width="3" customWidth="1"/>
    <col min="2" max="2" width="31.33203125" customWidth="1"/>
    <col min="3" max="3" width="3" customWidth="1"/>
    <col min="16" max="16" width="3" customWidth="1"/>
  </cols>
  <sheetData>
    <row r="1" spans="2:29" ht="15">
      <c r="B1" s="25"/>
    </row>
    <row r="2" spans="2:29" ht="17.399999999999999">
      <c r="B2" s="119" t="s">
        <v>64</v>
      </c>
      <c r="C2" s="119"/>
      <c r="D2" s="119"/>
      <c r="E2" s="119"/>
      <c r="R2" s="6"/>
      <c r="S2" s="6"/>
      <c r="T2" s="6"/>
      <c r="U2" s="6"/>
      <c r="V2" s="6"/>
      <c r="W2" s="6"/>
      <c r="X2" s="6"/>
      <c r="Y2" s="6"/>
      <c r="Z2" s="6"/>
      <c r="AA2" s="6"/>
      <c r="AB2" s="6"/>
      <c r="AC2" s="6"/>
    </row>
    <row r="3" spans="2:29" s="17" customFormat="1" ht="16.2" thickBot="1">
      <c r="B3"/>
      <c r="C3"/>
      <c r="D3"/>
      <c r="E3"/>
      <c r="F3"/>
      <c r="G3"/>
      <c r="H3"/>
      <c r="I3"/>
      <c r="J3"/>
      <c r="K3"/>
      <c r="L3"/>
      <c r="M3"/>
      <c r="N3"/>
      <c r="O3"/>
      <c r="P3"/>
      <c r="Q3"/>
      <c r="R3"/>
      <c r="S3"/>
      <c r="T3"/>
      <c r="U3"/>
      <c r="V3"/>
      <c r="W3"/>
      <c r="X3"/>
      <c r="Y3"/>
      <c r="Z3"/>
      <c r="AA3"/>
      <c r="AB3"/>
    </row>
    <row r="4" spans="2:29" s="6" customFormat="1" ht="15.6">
      <c r="B4" s="76" t="s">
        <v>65</v>
      </c>
      <c r="C4" s="17"/>
      <c r="D4" s="78" t="s">
        <v>13</v>
      </c>
      <c r="E4" s="79" t="s">
        <v>14</v>
      </c>
      <c r="F4" s="79" t="s">
        <v>15</v>
      </c>
      <c r="G4" s="79" t="s">
        <v>16</v>
      </c>
      <c r="H4" s="79" t="s">
        <v>17</v>
      </c>
      <c r="I4" s="79" t="s">
        <v>18</v>
      </c>
      <c r="J4" s="79" t="s">
        <v>19</v>
      </c>
      <c r="K4" s="79" t="s">
        <v>20</v>
      </c>
      <c r="L4" s="79" t="s">
        <v>21</v>
      </c>
      <c r="M4" s="79" t="s">
        <v>22</v>
      </c>
      <c r="N4" s="79" t="s">
        <v>23</v>
      </c>
      <c r="O4" s="80" t="s">
        <v>24</v>
      </c>
      <c r="P4" s="17"/>
      <c r="Q4" s="78" t="s">
        <v>25</v>
      </c>
      <c r="R4" s="79" t="s">
        <v>26</v>
      </c>
      <c r="S4" s="79" t="s">
        <v>27</v>
      </c>
      <c r="T4" s="79" t="s">
        <v>28</v>
      </c>
      <c r="U4" s="79" t="s">
        <v>29</v>
      </c>
      <c r="V4" s="79" t="s">
        <v>30</v>
      </c>
      <c r="W4" s="79" t="s">
        <v>31</v>
      </c>
      <c r="X4" s="79" t="s">
        <v>32</v>
      </c>
      <c r="Y4" s="79" t="s">
        <v>33</v>
      </c>
      <c r="Z4" s="79" t="s">
        <v>34</v>
      </c>
      <c r="AA4" s="79" t="s">
        <v>35</v>
      </c>
      <c r="AB4" s="80" t="s">
        <v>36</v>
      </c>
    </row>
    <row r="5" spans="2:29" s="1" customFormat="1" ht="16.2" thickBot="1">
      <c r="B5" s="77" t="s">
        <v>55</v>
      </c>
      <c r="C5" s="6"/>
      <c r="D5" s="53">
        <f t="shared" ref="D5:AB5" si="0">D7+D12+D18+D23</f>
        <v>0</v>
      </c>
      <c r="E5" s="75">
        <f t="shared" si="0"/>
        <v>0</v>
      </c>
      <c r="F5" s="75">
        <f t="shared" si="0"/>
        <v>0</v>
      </c>
      <c r="G5" s="75">
        <f t="shared" si="0"/>
        <v>0</v>
      </c>
      <c r="H5" s="75">
        <f t="shared" si="0"/>
        <v>0</v>
      </c>
      <c r="I5" s="75">
        <f t="shared" si="0"/>
        <v>0</v>
      </c>
      <c r="J5" s="75">
        <f t="shared" si="0"/>
        <v>0</v>
      </c>
      <c r="K5" s="75">
        <f t="shared" si="0"/>
        <v>0</v>
      </c>
      <c r="L5" s="75">
        <f t="shared" si="0"/>
        <v>0</v>
      </c>
      <c r="M5" s="75">
        <f t="shared" si="0"/>
        <v>0</v>
      </c>
      <c r="N5" s="75">
        <f t="shared" si="0"/>
        <v>0</v>
      </c>
      <c r="O5" s="54">
        <f t="shared" si="0"/>
        <v>0</v>
      </c>
      <c r="P5" s="6"/>
      <c r="Q5" s="53">
        <f t="shared" si="0"/>
        <v>0</v>
      </c>
      <c r="R5" s="75">
        <f t="shared" si="0"/>
        <v>0</v>
      </c>
      <c r="S5" s="75">
        <f t="shared" si="0"/>
        <v>0</v>
      </c>
      <c r="T5" s="75">
        <f t="shared" si="0"/>
        <v>0</v>
      </c>
      <c r="U5" s="75">
        <f t="shared" si="0"/>
        <v>0</v>
      </c>
      <c r="V5" s="75">
        <f t="shared" si="0"/>
        <v>0</v>
      </c>
      <c r="W5" s="75">
        <f t="shared" si="0"/>
        <v>0</v>
      </c>
      <c r="X5" s="75">
        <f t="shared" si="0"/>
        <v>0</v>
      </c>
      <c r="Y5" s="75">
        <f t="shared" si="0"/>
        <v>0</v>
      </c>
      <c r="Z5" s="75">
        <f t="shared" si="0"/>
        <v>0</v>
      </c>
      <c r="AA5" s="75">
        <f t="shared" si="0"/>
        <v>0</v>
      </c>
      <c r="AB5" s="54">
        <f t="shared" si="0"/>
        <v>0</v>
      </c>
    </row>
    <row r="6" spans="2:29" s="6" customFormat="1" ht="6" customHeight="1" thickBot="1">
      <c r="D6" s="1"/>
      <c r="E6" s="1"/>
      <c r="F6" s="1"/>
      <c r="G6" s="1"/>
      <c r="H6" s="1"/>
      <c r="I6" s="1"/>
      <c r="J6" s="1"/>
      <c r="K6" s="1"/>
      <c r="L6" s="1"/>
      <c r="M6" s="1"/>
      <c r="N6" s="1"/>
      <c r="O6" s="1"/>
      <c r="Q6" s="1"/>
      <c r="R6" s="1"/>
      <c r="S6" s="1"/>
      <c r="T6" s="1"/>
      <c r="U6" s="1"/>
      <c r="V6" s="1"/>
      <c r="W6" s="1"/>
      <c r="X6" s="1"/>
      <c r="Y6" s="1"/>
      <c r="Z6" s="1"/>
      <c r="AA6" s="1"/>
      <c r="AB6" s="1"/>
    </row>
    <row r="7" spans="2:29" s="20" customFormat="1" ht="15.6">
      <c r="B7" s="96" t="s">
        <v>46</v>
      </c>
      <c r="C7" s="6"/>
      <c r="D7" s="32">
        <f t="shared" ref="D7:O7" si="1">D9*D10*D8</f>
        <v>0</v>
      </c>
      <c r="E7" s="26">
        <f t="shared" si="1"/>
        <v>0</v>
      </c>
      <c r="F7" s="26">
        <f t="shared" si="1"/>
        <v>0</v>
      </c>
      <c r="G7" s="26">
        <f t="shared" si="1"/>
        <v>0</v>
      </c>
      <c r="H7" s="26">
        <f t="shared" si="1"/>
        <v>0</v>
      </c>
      <c r="I7" s="26">
        <f t="shared" si="1"/>
        <v>0</v>
      </c>
      <c r="J7" s="26">
        <f t="shared" si="1"/>
        <v>0</v>
      </c>
      <c r="K7" s="26">
        <f t="shared" si="1"/>
        <v>0</v>
      </c>
      <c r="L7" s="26">
        <f t="shared" si="1"/>
        <v>0</v>
      </c>
      <c r="M7" s="26">
        <f t="shared" si="1"/>
        <v>0</v>
      </c>
      <c r="N7" s="26">
        <f t="shared" si="1"/>
        <v>0</v>
      </c>
      <c r="O7" s="27">
        <f t="shared" si="1"/>
        <v>0</v>
      </c>
      <c r="P7" s="6"/>
      <c r="Q7" s="32">
        <f t="shared" ref="Q7:AB7" si="2">Q9*Q10*Q8</f>
        <v>0</v>
      </c>
      <c r="R7" s="26">
        <f t="shared" si="2"/>
        <v>0</v>
      </c>
      <c r="S7" s="26">
        <f t="shared" si="2"/>
        <v>0</v>
      </c>
      <c r="T7" s="26">
        <f t="shared" si="2"/>
        <v>0</v>
      </c>
      <c r="U7" s="26">
        <f t="shared" si="2"/>
        <v>0</v>
      </c>
      <c r="V7" s="26">
        <f t="shared" si="2"/>
        <v>0</v>
      </c>
      <c r="W7" s="26">
        <f t="shared" si="2"/>
        <v>0</v>
      </c>
      <c r="X7" s="26">
        <f t="shared" si="2"/>
        <v>0</v>
      </c>
      <c r="Y7" s="26">
        <f t="shared" si="2"/>
        <v>0</v>
      </c>
      <c r="Z7" s="26">
        <f t="shared" si="2"/>
        <v>0</v>
      </c>
      <c r="AA7" s="26">
        <f t="shared" si="2"/>
        <v>0</v>
      </c>
      <c r="AB7" s="27">
        <f t="shared" si="2"/>
        <v>0</v>
      </c>
    </row>
    <row r="8" spans="2:29" s="25" customFormat="1" ht="15">
      <c r="B8" s="28" t="s">
        <v>45</v>
      </c>
      <c r="C8" s="20"/>
      <c r="D8" s="33">
        <v>0</v>
      </c>
      <c r="E8" s="19">
        <f>$D8</f>
        <v>0</v>
      </c>
      <c r="F8" s="19">
        <f t="shared" ref="F8:AB8" si="3">$D8</f>
        <v>0</v>
      </c>
      <c r="G8" s="19">
        <f t="shared" si="3"/>
        <v>0</v>
      </c>
      <c r="H8" s="19">
        <f t="shared" si="3"/>
        <v>0</v>
      </c>
      <c r="I8" s="19">
        <f t="shared" si="3"/>
        <v>0</v>
      </c>
      <c r="J8" s="19">
        <f t="shared" si="3"/>
        <v>0</v>
      </c>
      <c r="K8" s="19">
        <f t="shared" si="3"/>
        <v>0</v>
      </c>
      <c r="L8" s="19">
        <f t="shared" si="3"/>
        <v>0</v>
      </c>
      <c r="M8" s="19">
        <f t="shared" si="3"/>
        <v>0</v>
      </c>
      <c r="N8" s="19">
        <f t="shared" si="3"/>
        <v>0</v>
      </c>
      <c r="O8" s="45">
        <f t="shared" si="3"/>
        <v>0</v>
      </c>
      <c r="P8" s="20"/>
      <c r="Q8" s="33">
        <f t="shared" si="3"/>
        <v>0</v>
      </c>
      <c r="R8" s="19">
        <f t="shared" si="3"/>
        <v>0</v>
      </c>
      <c r="S8" s="19">
        <f t="shared" si="3"/>
        <v>0</v>
      </c>
      <c r="T8" s="19">
        <f t="shared" si="3"/>
        <v>0</v>
      </c>
      <c r="U8" s="19">
        <f t="shared" si="3"/>
        <v>0</v>
      </c>
      <c r="V8" s="19">
        <f t="shared" si="3"/>
        <v>0</v>
      </c>
      <c r="W8" s="19">
        <f t="shared" si="3"/>
        <v>0</v>
      </c>
      <c r="X8" s="19">
        <f t="shared" si="3"/>
        <v>0</v>
      </c>
      <c r="Y8" s="19">
        <f t="shared" si="3"/>
        <v>0</v>
      </c>
      <c r="Z8" s="19">
        <f t="shared" si="3"/>
        <v>0</v>
      </c>
      <c r="AA8" s="19">
        <f t="shared" si="3"/>
        <v>0</v>
      </c>
      <c r="AB8" s="45">
        <f t="shared" si="3"/>
        <v>0</v>
      </c>
    </row>
    <row r="9" spans="2:29" s="1" customFormat="1" ht="15">
      <c r="B9" s="29" t="s">
        <v>49</v>
      </c>
      <c r="C9" s="25"/>
      <c r="D9" s="34"/>
      <c r="E9" s="23"/>
      <c r="F9" s="23"/>
      <c r="G9" s="23"/>
      <c r="H9" s="23"/>
      <c r="I9" s="23"/>
      <c r="J9" s="23"/>
      <c r="K9" s="23"/>
      <c r="L9" s="23"/>
      <c r="M9" s="23"/>
      <c r="N9" s="23"/>
      <c r="O9" s="24"/>
      <c r="P9" s="25"/>
      <c r="Q9" s="34"/>
      <c r="R9" s="23"/>
      <c r="S9" s="23"/>
      <c r="T9" s="23"/>
      <c r="U9" s="23"/>
      <c r="V9" s="23"/>
      <c r="W9" s="23"/>
      <c r="X9" s="23"/>
      <c r="Y9" s="23"/>
      <c r="Z9" s="23"/>
      <c r="AA9" s="23"/>
      <c r="AB9" s="24"/>
    </row>
    <row r="10" spans="2:29" s="1" customFormat="1" ht="15.6" thickBot="1">
      <c r="B10" s="30" t="s">
        <v>40</v>
      </c>
      <c r="D10" s="35">
        <v>20</v>
      </c>
      <c r="E10" s="21">
        <v>20</v>
      </c>
      <c r="F10" s="21">
        <v>20</v>
      </c>
      <c r="G10" s="21">
        <v>20</v>
      </c>
      <c r="H10" s="21">
        <v>20</v>
      </c>
      <c r="I10" s="21">
        <v>20</v>
      </c>
      <c r="J10" s="21">
        <v>20</v>
      </c>
      <c r="K10" s="21">
        <v>20</v>
      </c>
      <c r="L10" s="21">
        <v>20</v>
      </c>
      <c r="M10" s="21">
        <v>20</v>
      </c>
      <c r="N10" s="21">
        <v>20</v>
      </c>
      <c r="O10" s="22">
        <v>20</v>
      </c>
      <c r="Q10" s="35">
        <v>20</v>
      </c>
      <c r="R10" s="21">
        <v>20</v>
      </c>
      <c r="S10" s="21">
        <v>20</v>
      </c>
      <c r="T10" s="21">
        <v>20</v>
      </c>
      <c r="U10" s="21">
        <v>20</v>
      </c>
      <c r="V10" s="21">
        <v>20</v>
      </c>
      <c r="W10" s="21">
        <v>20</v>
      </c>
      <c r="X10" s="21">
        <v>20</v>
      </c>
      <c r="Y10" s="21">
        <v>20</v>
      </c>
      <c r="Z10" s="21">
        <v>20</v>
      </c>
      <c r="AA10" s="21">
        <v>20</v>
      </c>
      <c r="AB10" s="22">
        <v>20</v>
      </c>
    </row>
    <row r="11" spans="2:29" s="1" customFormat="1" ht="6" customHeight="1" thickBot="1"/>
    <row r="12" spans="2:29" s="1" customFormat="1" ht="15.6">
      <c r="B12" s="96" t="s">
        <v>47</v>
      </c>
      <c r="C12" s="6"/>
      <c r="D12" s="32">
        <f t="shared" ref="D12:O12" si="4">D14*D15*D13</f>
        <v>0</v>
      </c>
      <c r="E12" s="26">
        <f t="shared" si="4"/>
        <v>0</v>
      </c>
      <c r="F12" s="26">
        <f t="shared" si="4"/>
        <v>0</v>
      </c>
      <c r="G12" s="26">
        <f t="shared" si="4"/>
        <v>0</v>
      </c>
      <c r="H12" s="26">
        <f t="shared" si="4"/>
        <v>0</v>
      </c>
      <c r="I12" s="26">
        <f t="shared" si="4"/>
        <v>0</v>
      </c>
      <c r="J12" s="26">
        <f t="shared" si="4"/>
        <v>0</v>
      </c>
      <c r="K12" s="26">
        <f t="shared" si="4"/>
        <v>0</v>
      </c>
      <c r="L12" s="26">
        <f t="shared" si="4"/>
        <v>0</v>
      </c>
      <c r="M12" s="26">
        <f t="shared" si="4"/>
        <v>0</v>
      </c>
      <c r="N12" s="26">
        <f t="shared" si="4"/>
        <v>0</v>
      </c>
      <c r="O12" s="27">
        <f t="shared" si="4"/>
        <v>0</v>
      </c>
      <c r="P12" s="6"/>
      <c r="Q12" s="32">
        <f t="shared" ref="Q12:AB12" si="5">Q14*Q15*Q13</f>
        <v>0</v>
      </c>
      <c r="R12" s="26">
        <f t="shared" si="5"/>
        <v>0</v>
      </c>
      <c r="S12" s="26">
        <f t="shared" si="5"/>
        <v>0</v>
      </c>
      <c r="T12" s="26">
        <f t="shared" si="5"/>
        <v>0</v>
      </c>
      <c r="U12" s="26">
        <f t="shared" si="5"/>
        <v>0</v>
      </c>
      <c r="V12" s="26">
        <f t="shared" si="5"/>
        <v>0</v>
      </c>
      <c r="W12" s="26">
        <f t="shared" si="5"/>
        <v>0</v>
      </c>
      <c r="X12" s="26">
        <f t="shared" si="5"/>
        <v>0</v>
      </c>
      <c r="Y12" s="26">
        <f t="shared" si="5"/>
        <v>0</v>
      </c>
      <c r="Z12" s="26">
        <f t="shared" si="5"/>
        <v>0</v>
      </c>
      <c r="AA12" s="26">
        <f t="shared" si="5"/>
        <v>0</v>
      </c>
      <c r="AB12" s="27">
        <f t="shared" si="5"/>
        <v>0</v>
      </c>
    </row>
    <row r="13" spans="2:29" s="1" customFormat="1" ht="15">
      <c r="B13" s="28" t="s">
        <v>45</v>
      </c>
      <c r="C13" s="20"/>
      <c r="D13" s="33">
        <v>0</v>
      </c>
      <c r="E13" s="19">
        <f>$D13</f>
        <v>0</v>
      </c>
      <c r="F13" s="19">
        <f t="shared" ref="F13:AB13" si="6">$D13</f>
        <v>0</v>
      </c>
      <c r="G13" s="19">
        <f t="shared" si="6"/>
        <v>0</v>
      </c>
      <c r="H13" s="19">
        <f t="shared" si="6"/>
        <v>0</v>
      </c>
      <c r="I13" s="19">
        <f t="shared" si="6"/>
        <v>0</v>
      </c>
      <c r="J13" s="19">
        <f t="shared" si="6"/>
        <v>0</v>
      </c>
      <c r="K13" s="19">
        <f t="shared" si="6"/>
        <v>0</v>
      </c>
      <c r="L13" s="19">
        <f t="shared" si="6"/>
        <v>0</v>
      </c>
      <c r="M13" s="19">
        <f t="shared" si="6"/>
        <v>0</v>
      </c>
      <c r="N13" s="19">
        <f t="shared" si="6"/>
        <v>0</v>
      </c>
      <c r="O13" s="45">
        <f t="shared" si="6"/>
        <v>0</v>
      </c>
      <c r="P13" s="20"/>
      <c r="Q13" s="33">
        <f t="shared" si="6"/>
        <v>0</v>
      </c>
      <c r="R13" s="19">
        <f t="shared" si="6"/>
        <v>0</v>
      </c>
      <c r="S13" s="19">
        <f t="shared" si="6"/>
        <v>0</v>
      </c>
      <c r="T13" s="19">
        <f t="shared" si="6"/>
        <v>0</v>
      </c>
      <c r="U13" s="19">
        <f t="shared" si="6"/>
        <v>0</v>
      </c>
      <c r="V13" s="19">
        <f t="shared" si="6"/>
        <v>0</v>
      </c>
      <c r="W13" s="19">
        <f t="shared" si="6"/>
        <v>0</v>
      </c>
      <c r="X13" s="19">
        <f t="shared" si="6"/>
        <v>0</v>
      </c>
      <c r="Y13" s="19">
        <f t="shared" si="6"/>
        <v>0</v>
      </c>
      <c r="Z13" s="19">
        <f t="shared" si="6"/>
        <v>0</v>
      </c>
      <c r="AA13" s="19">
        <f t="shared" si="6"/>
        <v>0</v>
      </c>
      <c r="AB13" s="45">
        <f t="shared" si="6"/>
        <v>0</v>
      </c>
    </row>
    <row r="14" spans="2:29" s="1" customFormat="1" ht="15">
      <c r="B14" s="29" t="s">
        <v>49</v>
      </c>
      <c r="C14" s="25"/>
      <c r="D14" s="34"/>
      <c r="E14" s="23"/>
      <c r="F14" s="23"/>
      <c r="G14" s="23"/>
      <c r="H14" s="23"/>
      <c r="I14" s="23"/>
      <c r="J14" s="23"/>
      <c r="K14" s="23"/>
      <c r="L14" s="23"/>
      <c r="M14" s="23"/>
      <c r="N14" s="23"/>
      <c r="O14" s="24"/>
      <c r="P14" s="25"/>
      <c r="Q14" s="34"/>
      <c r="R14" s="23"/>
      <c r="S14" s="23"/>
      <c r="T14" s="23"/>
      <c r="U14" s="23"/>
      <c r="V14" s="23"/>
      <c r="W14" s="23"/>
      <c r="X14" s="23"/>
      <c r="Y14" s="23"/>
      <c r="Z14" s="23"/>
      <c r="AA14" s="23"/>
      <c r="AB14" s="24"/>
    </row>
    <row r="15" spans="2:29" s="1" customFormat="1" ht="15.6" thickBot="1">
      <c r="B15" s="30" t="s">
        <v>40</v>
      </c>
      <c r="D15" s="35">
        <v>20</v>
      </c>
      <c r="E15" s="21">
        <v>20</v>
      </c>
      <c r="F15" s="21">
        <v>20</v>
      </c>
      <c r="G15" s="21">
        <v>20</v>
      </c>
      <c r="H15" s="21">
        <v>20</v>
      </c>
      <c r="I15" s="21">
        <v>20</v>
      </c>
      <c r="J15" s="21">
        <v>20</v>
      </c>
      <c r="K15" s="21">
        <v>20</v>
      </c>
      <c r="L15" s="21">
        <v>20</v>
      </c>
      <c r="M15" s="21">
        <v>20</v>
      </c>
      <c r="N15" s="21">
        <v>20</v>
      </c>
      <c r="O15" s="22">
        <v>20</v>
      </c>
      <c r="Q15" s="35">
        <v>20</v>
      </c>
      <c r="R15" s="21">
        <v>20</v>
      </c>
      <c r="S15" s="21">
        <v>20</v>
      </c>
      <c r="T15" s="21">
        <v>20</v>
      </c>
      <c r="U15" s="21">
        <v>20</v>
      </c>
      <c r="V15" s="21">
        <v>20</v>
      </c>
      <c r="W15" s="21">
        <v>20</v>
      </c>
      <c r="X15" s="21">
        <v>20</v>
      </c>
      <c r="Y15" s="21">
        <v>20</v>
      </c>
      <c r="Z15" s="21">
        <v>20</v>
      </c>
      <c r="AA15" s="21">
        <v>20</v>
      </c>
      <c r="AB15" s="22">
        <v>20</v>
      </c>
    </row>
    <row r="16" spans="2:29" s="1" customFormat="1" ht="15">
      <c r="B16" s="1" t="s">
        <v>66</v>
      </c>
    </row>
    <row r="17" spans="2:28" s="1" customFormat="1" ht="15.6" thickBot="1">
      <c r="C17" s="41"/>
      <c r="P17" s="41"/>
    </row>
    <row r="18" spans="2:28" s="20" customFormat="1" ht="15.6">
      <c r="B18" s="96" t="s">
        <v>56</v>
      </c>
      <c r="C18" s="42"/>
      <c r="D18" s="32">
        <f t="shared" ref="D18:AB18" si="7">D20*D21*D19</f>
        <v>0</v>
      </c>
      <c r="E18" s="26">
        <f t="shared" si="7"/>
        <v>0</v>
      </c>
      <c r="F18" s="26">
        <f t="shared" si="7"/>
        <v>0</v>
      </c>
      <c r="G18" s="26">
        <f t="shared" si="7"/>
        <v>0</v>
      </c>
      <c r="H18" s="26">
        <f t="shared" si="7"/>
        <v>0</v>
      </c>
      <c r="I18" s="26">
        <f t="shared" si="7"/>
        <v>0</v>
      </c>
      <c r="J18" s="26">
        <f t="shared" si="7"/>
        <v>0</v>
      </c>
      <c r="K18" s="26">
        <f t="shared" si="7"/>
        <v>0</v>
      </c>
      <c r="L18" s="26">
        <f t="shared" si="7"/>
        <v>0</v>
      </c>
      <c r="M18" s="26">
        <f t="shared" si="7"/>
        <v>0</v>
      </c>
      <c r="N18" s="26">
        <f t="shared" si="7"/>
        <v>0</v>
      </c>
      <c r="O18" s="27">
        <f t="shared" si="7"/>
        <v>0</v>
      </c>
      <c r="P18" s="42"/>
      <c r="Q18" s="32">
        <f t="shared" si="7"/>
        <v>0</v>
      </c>
      <c r="R18" s="26">
        <f t="shared" si="7"/>
        <v>0</v>
      </c>
      <c r="S18" s="26">
        <f t="shared" si="7"/>
        <v>0</v>
      </c>
      <c r="T18" s="26">
        <f t="shared" si="7"/>
        <v>0</v>
      </c>
      <c r="U18" s="26">
        <f t="shared" si="7"/>
        <v>0</v>
      </c>
      <c r="V18" s="26">
        <f t="shared" si="7"/>
        <v>0</v>
      </c>
      <c r="W18" s="26">
        <f t="shared" si="7"/>
        <v>0</v>
      </c>
      <c r="X18" s="26">
        <f t="shared" si="7"/>
        <v>0</v>
      </c>
      <c r="Y18" s="26">
        <f t="shared" si="7"/>
        <v>0</v>
      </c>
      <c r="Z18" s="26">
        <f t="shared" si="7"/>
        <v>0</v>
      </c>
      <c r="AA18" s="26">
        <f t="shared" si="7"/>
        <v>0</v>
      </c>
      <c r="AB18" s="27">
        <f t="shared" si="7"/>
        <v>0</v>
      </c>
    </row>
    <row r="19" spans="2:28" s="25" customFormat="1" ht="15">
      <c r="B19" s="29" t="s">
        <v>58</v>
      </c>
      <c r="C19" s="43"/>
      <c r="D19" s="33">
        <v>0</v>
      </c>
      <c r="E19" s="19">
        <f>$D19</f>
        <v>0</v>
      </c>
      <c r="F19" s="19">
        <f t="shared" ref="F19:AB19" si="8">$D19</f>
        <v>0</v>
      </c>
      <c r="G19" s="19">
        <f t="shared" si="8"/>
        <v>0</v>
      </c>
      <c r="H19" s="19">
        <f t="shared" si="8"/>
        <v>0</v>
      </c>
      <c r="I19" s="19">
        <f t="shared" si="8"/>
        <v>0</v>
      </c>
      <c r="J19" s="19">
        <f t="shared" si="8"/>
        <v>0</v>
      </c>
      <c r="K19" s="19">
        <f t="shared" si="8"/>
        <v>0</v>
      </c>
      <c r="L19" s="19">
        <f t="shared" si="8"/>
        <v>0</v>
      </c>
      <c r="M19" s="19">
        <f t="shared" si="8"/>
        <v>0</v>
      </c>
      <c r="N19" s="19">
        <f t="shared" si="8"/>
        <v>0</v>
      </c>
      <c r="O19" s="45">
        <f t="shared" si="8"/>
        <v>0</v>
      </c>
      <c r="P19" s="43"/>
      <c r="Q19" s="33">
        <f t="shared" si="8"/>
        <v>0</v>
      </c>
      <c r="R19" s="19">
        <f t="shared" si="8"/>
        <v>0</v>
      </c>
      <c r="S19" s="19">
        <f t="shared" si="8"/>
        <v>0</v>
      </c>
      <c r="T19" s="19">
        <f t="shared" si="8"/>
        <v>0</v>
      </c>
      <c r="U19" s="19">
        <f t="shared" si="8"/>
        <v>0</v>
      </c>
      <c r="V19" s="19">
        <f t="shared" si="8"/>
        <v>0</v>
      </c>
      <c r="W19" s="19">
        <f t="shared" si="8"/>
        <v>0</v>
      </c>
      <c r="X19" s="19">
        <f t="shared" si="8"/>
        <v>0</v>
      </c>
      <c r="Y19" s="19">
        <f t="shared" si="8"/>
        <v>0</v>
      </c>
      <c r="Z19" s="19">
        <f t="shared" si="8"/>
        <v>0</v>
      </c>
      <c r="AA19" s="19">
        <f t="shared" si="8"/>
        <v>0</v>
      </c>
      <c r="AB19" s="45">
        <f t="shared" si="8"/>
        <v>0</v>
      </c>
    </row>
    <row r="20" spans="2:28" s="1" customFormat="1" ht="15">
      <c r="B20" s="29" t="s">
        <v>50</v>
      </c>
      <c r="C20" s="43"/>
      <c r="D20" s="34"/>
      <c r="E20" s="23"/>
      <c r="F20" s="23"/>
      <c r="G20" s="23"/>
      <c r="H20" s="23"/>
      <c r="I20" s="23"/>
      <c r="J20" s="23"/>
      <c r="K20" s="23"/>
      <c r="L20" s="23"/>
      <c r="M20" s="23"/>
      <c r="N20" s="23"/>
      <c r="O20" s="24"/>
      <c r="P20" s="43"/>
      <c r="Q20" s="34"/>
      <c r="R20" s="23"/>
      <c r="S20" s="23"/>
      <c r="T20" s="23"/>
      <c r="U20" s="23"/>
      <c r="V20" s="23"/>
      <c r="W20" s="23"/>
      <c r="X20" s="23"/>
      <c r="Y20" s="23"/>
      <c r="Z20" s="23"/>
      <c r="AA20" s="23"/>
      <c r="AB20" s="24"/>
    </row>
    <row r="21" spans="2:28" ht="15.6" thickBot="1">
      <c r="B21" s="30" t="s">
        <v>40</v>
      </c>
      <c r="C21" s="44"/>
      <c r="D21" s="35">
        <v>20</v>
      </c>
      <c r="E21" s="21">
        <v>20</v>
      </c>
      <c r="F21" s="21">
        <v>20</v>
      </c>
      <c r="G21" s="21">
        <v>20</v>
      </c>
      <c r="H21" s="21">
        <v>20</v>
      </c>
      <c r="I21" s="21">
        <v>20</v>
      </c>
      <c r="J21" s="21">
        <v>20</v>
      </c>
      <c r="K21" s="21">
        <v>20</v>
      </c>
      <c r="L21" s="21">
        <v>20</v>
      </c>
      <c r="M21" s="21">
        <v>20</v>
      </c>
      <c r="N21" s="21">
        <v>20</v>
      </c>
      <c r="O21" s="22">
        <v>20</v>
      </c>
      <c r="P21" s="44"/>
      <c r="Q21" s="35">
        <v>20</v>
      </c>
      <c r="R21" s="21">
        <v>20</v>
      </c>
      <c r="S21" s="21">
        <v>20</v>
      </c>
      <c r="T21" s="21">
        <v>20</v>
      </c>
      <c r="U21" s="21">
        <v>20</v>
      </c>
      <c r="V21" s="21">
        <v>20</v>
      </c>
      <c r="W21" s="21">
        <v>20</v>
      </c>
      <c r="X21" s="21">
        <v>20</v>
      </c>
      <c r="Y21" s="21">
        <v>20</v>
      </c>
      <c r="Z21" s="21">
        <v>20</v>
      </c>
      <c r="AA21" s="21">
        <v>20</v>
      </c>
      <c r="AB21" s="22">
        <v>20</v>
      </c>
    </row>
    <row r="22" spans="2:28" s="6" customFormat="1" ht="6" customHeight="1" thickBot="1">
      <c r="B22"/>
      <c r="C22"/>
      <c r="D22"/>
      <c r="E22"/>
      <c r="F22"/>
      <c r="G22"/>
      <c r="H22"/>
      <c r="I22"/>
      <c r="J22"/>
      <c r="K22"/>
      <c r="L22"/>
      <c r="M22"/>
      <c r="N22"/>
      <c r="O22"/>
      <c r="P22"/>
      <c r="Q22"/>
      <c r="R22"/>
      <c r="S22"/>
      <c r="T22"/>
      <c r="U22"/>
      <c r="V22"/>
      <c r="W22"/>
      <c r="X22"/>
      <c r="Y22"/>
      <c r="Z22"/>
      <c r="AA22"/>
      <c r="AB22"/>
    </row>
    <row r="23" spans="2:28" s="20" customFormat="1" ht="15.6">
      <c r="B23" s="96" t="s">
        <v>57</v>
      </c>
      <c r="C23" s="42"/>
      <c r="D23" s="32">
        <f t="shared" ref="D23:O23" si="9">D25*D26*D24</f>
        <v>0</v>
      </c>
      <c r="E23" s="26">
        <f t="shared" si="9"/>
        <v>0</v>
      </c>
      <c r="F23" s="26">
        <f t="shared" si="9"/>
        <v>0</v>
      </c>
      <c r="G23" s="26">
        <f t="shared" si="9"/>
        <v>0</v>
      </c>
      <c r="H23" s="26">
        <f t="shared" si="9"/>
        <v>0</v>
      </c>
      <c r="I23" s="26">
        <f t="shared" si="9"/>
        <v>0</v>
      </c>
      <c r="J23" s="26">
        <f t="shared" si="9"/>
        <v>0</v>
      </c>
      <c r="K23" s="26">
        <f t="shared" si="9"/>
        <v>0</v>
      </c>
      <c r="L23" s="26">
        <f t="shared" si="9"/>
        <v>0</v>
      </c>
      <c r="M23" s="26">
        <f t="shared" si="9"/>
        <v>0</v>
      </c>
      <c r="N23" s="26">
        <f t="shared" si="9"/>
        <v>0</v>
      </c>
      <c r="O23" s="27">
        <f t="shared" si="9"/>
        <v>0</v>
      </c>
      <c r="P23" s="42"/>
      <c r="Q23" s="32">
        <f t="shared" ref="Q23:AB23" si="10">Q25*Q26*Q24</f>
        <v>0</v>
      </c>
      <c r="R23" s="26">
        <f t="shared" si="10"/>
        <v>0</v>
      </c>
      <c r="S23" s="26">
        <f t="shared" si="10"/>
        <v>0</v>
      </c>
      <c r="T23" s="26">
        <f t="shared" si="10"/>
        <v>0</v>
      </c>
      <c r="U23" s="26">
        <f t="shared" si="10"/>
        <v>0</v>
      </c>
      <c r="V23" s="26">
        <f t="shared" si="10"/>
        <v>0</v>
      </c>
      <c r="W23" s="26">
        <f t="shared" si="10"/>
        <v>0</v>
      </c>
      <c r="X23" s="26">
        <f t="shared" si="10"/>
        <v>0</v>
      </c>
      <c r="Y23" s="26">
        <f t="shared" si="10"/>
        <v>0</v>
      </c>
      <c r="Z23" s="26">
        <f t="shared" si="10"/>
        <v>0</v>
      </c>
      <c r="AA23" s="26">
        <f t="shared" si="10"/>
        <v>0</v>
      </c>
      <c r="AB23" s="27">
        <f t="shared" si="10"/>
        <v>0</v>
      </c>
    </row>
    <row r="24" spans="2:28" s="25" customFormat="1" ht="15">
      <c r="B24" s="29" t="s">
        <v>58</v>
      </c>
      <c r="C24" s="43"/>
      <c r="D24" s="33">
        <v>0</v>
      </c>
      <c r="E24" s="19">
        <f>$D24</f>
        <v>0</v>
      </c>
      <c r="F24" s="19">
        <f t="shared" ref="F24:AB24" si="11">$D24</f>
        <v>0</v>
      </c>
      <c r="G24" s="19">
        <f t="shared" si="11"/>
        <v>0</v>
      </c>
      <c r="H24" s="19">
        <f t="shared" si="11"/>
        <v>0</v>
      </c>
      <c r="I24" s="19">
        <f t="shared" si="11"/>
        <v>0</v>
      </c>
      <c r="J24" s="19">
        <f t="shared" si="11"/>
        <v>0</v>
      </c>
      <c r="K24" s="19">
        <f t="shared" si="11"/>
        <v>0</v>
      </c>
      <c r="L24" s="19">
        <f t="shared" si="11"/>
        <v>0</v>
      </c>
      <c r="M24" s="19">
        <f t="shared" si="11"/>
        <v>0</v>
      </c>
      <c r="N24" s="19">
        <f t="shared" si="11"/>
        <v>0</v>
      </c>
      <c r="O24" s="45">
        <f t="shared" si="11"/>
        <v>0</v>
      </c>
      <c r="P24" s="43"/>
      <c r="Q24" s="33">
        <f t="shared" si="11"/>
        <v>0</v>
      </c>
      <c r="R24" s="19">
        <f t="shared" si="11"/>
        <v>0</v>
      </c>
      <c r="S24" s="19">
        <f t="shared" si="11"/>
        <v>0</v>
      </c>
      <c r="T24" s="19">
        <f t="shared" si="11"/>
        <v>0</v>
      </c>
      <c r="U24" s="19">
        <f t="shared" si="11"/>
        <v>0</v>
      </c>
      <c r="V24" s="19">
        <f t="shared" si="11"/>
        <v>0</v>
      </c>
      <c r="W24" s="19">
        <f t="shared" si="11"/>
        <v>0</v>
      </c>
      <c r="X24" s="19">
        <f t="shared" si="11"/>
        <v>0</v>
      </c>
      <c r="Y24" s="19">
        <f t="shared" si="11"/>
        <v>0</v>
      </c>
      <c r="Z24" s="19">
        <f t="shared" si="11"/>
        <v>0</v>
      </c>
      <c r="AA24" s="19">
        <f t="shared" si="11"/>
        <v>0</v>
      </c>
      <c r="AB24" s="45">
        <f t="shared" si="11"/>
        <v>0</v>
      </c>
    </row>
    <row r="25" spans="2:28" s="1" customFormat="1" ht="15">
      <c r="B25" s="29" t="s">
        <v>50</v>
      </c>
      <c r="C25" s="43"/>
      <c r="D25" s="34"/>
      <c r="E25" s="23"/>
      <c r="F25" s="23"/>
      <c r="G25" s="23"/>
      <c r="H25" s="23"/>
      <c r="I25" s="23"/>
      <c r="J25" s="23"/>
      <c r="K25" s="23"/>
      <c r="L25" s="23"/>
      <c r="M25" s="23"/>
      <c r="N25" s="23"/>
      <c r="O25" s="24"/>
      <c r="P25" s="43"/>
      <c r="Q25" s="34"/>
      <c r="R25" s="23"/>
      <c r="S25" s="23"/>
      <c r="T25" s="23"/>
      <c r="U25" s="23"/>
      <c r="V25" s="23"/>
      <c r="W25" s="23"/>
      <c r="X25" s="23"/>
      <c r="Y25" s="23"/>
      <c r="Z25" s="23"/>
      <c r="AA25" s="23"/>
      <c r="AB25" s="24"/>
    </row>
    <row r="26" spans="2:28" ht="15.6" thickBot="1">
      <c r="B26" s="30" t="s">
        <v>40</v>
      </c>
      <c r="C26" s="44"/>
      <c r="D26" s="35">
        <v>20</v>
      </c>
      <c r="E26" s="21">
        <v>20</v>
      </c>
      <c r="F26" s="21">
        <v>20</v>
      </c>
      <c r="G26" s="21">
        <v>20</v>
      </c>
      <c r="H26" s="21">
        <v>20</v>
      </c>
      <c r="I26" s="21">
        <v>20</v>
      </c>
      <c r="J26" s="21">
        <v>20</v>
      </c>
      <c r="K26" s="21">
        <v>20</v>
      </c>
      <c r="L26" s="21">
        <v>20</v>
      </c>
      <c r="M26" s="21">
        <v>20</v>
      </c>
      <c r="N26" s="21">
        <v>20</v>
      </c>
      <c r="O26" s="22">
        <v>20</v>
      </c>
      <c r="P26" s="44"/>
      <c r="Q26" s="35">
        <v>20</v>
      </c>
      <c r="R26" s="21">
        <v>20</v>
      </c>
      <c r="S26" s="21">
        <v>20</v>
      </c>
      <c r="T26" s="21">
        <v>20</v>
      </c>
      <c r="U26" s="21">
        <v>20</v>
      </c>
      <c r="V26" s="21">
        <v>20</v>
      </c>
      <c r="W26" s="21">
        <v>20</v>
      </c>
      <c r="X26" s="21">
        <v>20</v>
      </c>
      <c r="Y26" s="21">
        <v>20</v>
      </c>
      <c r="Z26" s="21">
        <v>20</v>
      </c>
      <c r="AA26" s="21">
        <v>20</v>
      </c>
      <c r="AB26" s="22">
        <v>20</v>
      </c>
    </row>
    <row r="27" spans="2:28" ht="15">
      <c r="B27" s="1" t="s">
        <v>67</v>
      </c>
      <c r="C27" s="1"/>
      <c r="P27" s="1"/>
    </row>
    <row r="28" spans="2:28" ht="15">
      <c r="B28" s="1"/>
      <c r="C28" s="1"/>
      <c r="P28" s="1"/>
    </row>
  </sheetData>
  <mergeCells count="1">
    <mergeCell ref="B2:E2"/>
  </mergeCells>
  <pageMargins left="0.70866141732283472" right="0.70866141732283472" top="0.78740157480314965" bottom="0.78740157480314965" header="0.31496062992125984" footer="0.31496062992125984"/>
  <pageSetup paperSize="9" scale="78" fitToWidth="2" orientation="landscape" r:id="rId1"/>
  <colBreaks count="1" manualBreakCount="1">
    <brk id="1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B27"/>
  <sheetViews>
    <sheetView showGridLines="0" zoomScaleNormal="100" workbookViewId="0">
      <selection activeCell="F5" sqref="F5"/>
    </sheetView>
  </sheetViews>
  <sheetFormatPr baseColWidth="10" defaultColWidth="11.44140625" defaultRowHeight="15.6"/>
  <cols>
    <col min="1" max="1" width="3" style="1" customWidth="1"/>
    <col min="2" max="2" width="42.6640625" style="6" bestFit="1" customWidth="1"/>
    <col min="3" max="3" width="3" style="6" customWidth="1"/>
    <col min="4" max="4" width="10.88671875" style="6" customWidth="1"/>
    <col min="5" max="15" width="10.88671875" style="1" customWidth="1"/>
    <col min="16" max="16" width="3" style="1" customWidth="1"/>
    <col min="17" max="28" width="10.88671875" style="1" customWidth="1"/>
    <col min="29" max="29" width="8.44140625" style="1" customWidth="1"/>
    <col min="30" max="16384" width="11.44140625" style="1"/>
  </cols>
  <sheetData>
    <row r="2" spans="2:28" ht="17.399999999999999">
      <c r="B2" s="119" t="s">
        <v>68</v>
      </c>
      <c r="C2" s="119"/>
      <c r="D2" s="119"/>
      <c r="E2" s="119"/>
    </row>
    <row r="3" spans="2:28" ht="16.2" thickBot="1"/>
    <row r="4" spans="2:28" s="17" customFormat="1">
      <c r="B4" s="84"/>
      <c r="D4" s="82" t="s">
        <v>13</v>
      </c>
      <c r="E4" s="83" t="s">
        <v>14</v>
      </c>
      <c r="F4" s="83" t="s">
        <v>15</v>
      </c>
      <c r="G4" s="83" t="s">
        <v>16</v>
      </c>
      <c r="H4" s="83" t="s">
        <v>17</v>
      </c>
      <c r="I4" s="83" t="s">
        <v>18</v>
      </c>
      <c r="J4" s="83" t="s">
        <v>19</v>
      </c>
      <c r="K4" s="83" t="s">
        <v>20</v>
      </c>
      <c r="L4" s="83" t="s">
        <v>21</v>
      </c>
      <c r="M4" s="83" t="s">
        <v>22</v>
      </c>
      <c r="N4" s="83" t="s">
        <v>23</v>
      </c>
      <c r="O4" s="52" t="s">
        <v>24</v>
      </c>
      <c r="Q4" s="82" t="s">
        <v>25</v>
      </c>
      <c r="R4" s="83" t="s">
        <v>26</v>
      </c>
      <c r="S4" s="83" t="s">
        <v>27</v>
      </c>
      <c r="T4" s="83" t="s">
        <v>28</v>
      </c>
      <c r="U4" s="83" t="s">
        <v>29</v>
      </c>
      <c r="V4" s="83" t="s">
        <v>30</v>
      </c>
      <c r="W4" s="83" t="s">
        <v>31</v>
      </c>
      <c r="X4" s="83" t="s">
        <v>32</v>
      </c>
      <c r="Y4" s="83" t="s">
        <v>33</v>
      </c>
      <c r="Z4" s="83" t="s">
        <v>34</v>
      </c>
      <c r="AA4" s="83" t="s">
        <v>35</v>
      </c>
      <c r="AB4" s="52" t="s">
        <v>36</v>
      </c>
    </row>
    <row r="5" spans="2:28">
      <c r="B5" s="14" t="s">
        <v>55</v>
      </c>
      <c r="D5" s="5">
        <f>'5. Umsatzplanung'!D5</f>
        <v>0</v>
      </c>
      <c r="E5" s="5">
        <f>'5. Umsatzplanung'!E5</f>
        <v>0</v>
      </c>
      <c r="F5" s="5">
        <f>'5. Umsatzplanung'!F5</f>
        <v>0</v>
      </c>
      <c r="G5" s="5">
        <f>'5. Umsatzplanung'!G5</f>
        <v>0</v>
      </c>
      <c r="H5" s="5">
        <f>'5. Umsatzplanung'!H5</f>
        <v>0</v>
      </c>
      <c r="I5" s="5">
        <f>'5. Umsatzplanung'!I5</f>
        <v>0</v>
      </c>
      <c r="J5" s="5">
        <f>'5. Umsatzplanung'!J5</f>
        <v>0</v>
      </c>
      <c r="K5" s="5">
        <f>'5. Umsatzplanung'!K5</f>
        <v>0</v>
      </c>
      <c r="L5" s="5">
        <f>'5. Umsatzplanung'!L5</f>
        <v>0</v>
      </c>
      <c r="M5" s="5">
        <f>'5. Umsatzplanung'!M5</f>
        <v>0</v>
      </c>
      <c r="N5" s="5">
        <f>'5. Umsatzplanung'!N5</f>
        <v>0</v>
      </c>
      <c r="O5" s="5">
        <f>'5. Umsatzplanung'!O5</f>
        <v>0</v>
      </c>
      <c r="Q5" s="5">
        <f>'5. Umsatzplanung'!Q5</f>
        <v>0</v>
      </c>
      <c r="R5" s="5">
        <f>'5. Umsatzplanung'!R5</f>
        <v>0</v>
      </c>
      <c r="S5" s="5">
        <f>'5. Umsatzplanung'!S5</f>
        <v>0</v>
      </c>
      <c r="T5" s="5">
        <f>'5. Umsatzplanung'!T5</f>
        <v>0</v>
      </c>
      <c r="U5" s="5">
        <f>'5. Umsatzplanung'!U5</f>
        <v>0</v>
      </c>
      <c r="V5" s="5">
        <f>'5. Umsatzplanung'!V5</f>
        <v>0</v>
      </c>
      <c r="W5" s="5">
        <f>'5. Umsatzplanung'!W5</f>
        <v>0</v>
      </c>
      <c r="X5" s="5">
        <f>'5. Umsatzplanung'!X5</f>
        <v>0</v>
      </c>
      <c r="Y5" s="5">
        <f>'5. Umsatzplanung'!Y5</f>
        <v>0</v>
      </c>
      <c r="Z5" s="5">
        <f>'5. Umsatzplanung'!Z5</f>
        <v>0</v>
      </c>
      <c r="AA5" s="5">
        <f>'5. Umsatzplanung'!AA5</f>
        <v>0</v>
      </c>
      <c r="AB5" s="5">
        <f>'5. Umsatzplanung'!AB5</f>
        <v>0</v>
      </c>
    </row>
    <row r="6" spans="2:28" ht="15">
      <c r="B6" s="15" t="str">
        <f>"- Waren/Material"</f>
        <v>- Waren/Material</v>
      </c>
      <c r="C6" s="1"/>
      <c r="D6" s="5">
        <f>'4. Mindestumsatz'!$C21</f>
        <v>0</v>
      </c>
      <c r="E6" s="3">
        <f>'4. Mindestumsatz'!$C21</f>
        <v>0</v>
      </c>
      <c r="F6" s="3">
        <f>'4. Mindestumsatz'!$C21</f>
        <v>0</v>
      </c>
      <c r="G6" s="3">
        <f>'4. Mindestumsatz'!$C21</f>
        <v>0</v>
      </c>
      <c r="H6" s="3">
        <f>'4. Mindestumsatz'!$C21</f>
        <v>0</v>
      </c>
      <c r="I6" s="3">
        <f>'4. Mindestumsatz'!$C21</f>
        <v>0</v>
      </c>
      <c r="J6" s="3">
        <f>'4. Mindestumsatz'!$C21</f>
        <v>0</v>
      </c>
      <c r="K6" s="3">
        <f>'4. Mindestumsatz'!$C21</f>
        <v>0</v>
      </c>
      <c r="L6" s="3">
        <f>'4. Mindestumsatz'!$C21</f>
        <v>0</v>
      </c>
      <c r="M6" s="3">
        <f>'4. Mindestumsatz'!$C21</f>
        <v>0</v>
      </c>
      <c r="N6" s="3">
        <f>'4. Mindestumsatz'!$C21</f>
        <v>0</v>
      </c>
      <c r="O6" s="4">
        <f>'4. Mindestumsatz'!$C21</f>
        <v>0</v>
      </c>
      <c r="Q6" s="5">
        <f>'4. Mindestumsatz'!$C21</f>
        <v>0</v>
      </c>
      <c r="R6" s="3">
        <f>'4. Mindestumsatz'!$C21</f>
        <v>0</v>
      </c>
      <c r="S6" s="3">
        <f>'4. Mindestumsatz'!$C21</f>
        <v>0</v>
      </c>
      <c r="T6" s="3">
        <f>'4. Mindestumsatz'!$C21</f>
        <v>0</v>
      </c>
      <c r="U6" s="3">
        <f>'4. Mindestumsatz'!$C21</f>
        <v>0</v>
      </c>
      <c r="V6" s="3">
        <f>'4. Mindestumsatz'!$C21</f>
        <v>0</v>
      </c>
      <c r="W6" s="3">
        <f>'4. Mindestumsatz'!$C21</f>
        <v>0</v>
      </c>
      <c r="X6" s="3">
        <f>'4. Mindestumsatz'!$C21</f>
        <v>0</v>
      </c>
      <c r="Y6" s="3">
        <f>'4. Mindestumsatz'!$C21</f>
        <v>0</v>
      </c>
      <c r="Z6" s="3">
        <f>'4. Mindestumsatz'!$C21</f>
        <v>0</v>
      </c>
      <c r="AA6" s="3">
        <f>'4. Mindestumsatz'!$C21</f>
        <v>0</v>
      </c>
      <c r="AB6" s="4">
        <f>'4. Mindestumsatz'!$C21</f>
        <v>0</v>
      </c>
    </row>
    <row r="7" spans="2:28">
      <c r="B7" s="85" t="str">
        <f>"= Rohertrag I"</f>
        <v>= Rohertrag I</v>
      </c>
      <c r="D7" s="86">
        <f>D5-D6</f>
        <v>0</v>
      </c>
      <c r="E7" s="87">
        <f t="shared" ref="E7:N7" si="0">E5-E6</f>
        <v>0</v>
      </c>
      <c r="F7" s="87">
        <f t="shared" si="0"/>
        <v>0</v>
      </c>
      <c r="G7" s="87">
        <f t="shared" si="0"/>
        <v>0</v>
      </c>
      <c r="H7" s="87">
        <f t="shared" si="0"/>
        <v>0</v>
      </c>
      <c r="I7" s="87">
        <f t="shared" si="0"/>
        <v>0</v>
      </c>
      <c r="J7" s="87">
        <f t="shared" si="0"/>
        <v>0</v>
      </c>
      <c r="K7" s="87">
        <f t="shared" si="0"/>
        <v>0</v>
      </c>
      <c r="L7" s="87">
        <f t="shared" si="0"/>
        <v>0</v>
      </c>
      <c r="M7" s="87">
        <f t="shared" si="0"/>
        <v>0</v>
      </c>
      <c r="N7" s="87">
        <f t="shared" si="0"/>
        <v>0</v>
      </c>
      <c r="O7" s="88">
        <f t="shared" ref="O7:AB7" si="1">O5-O6</f>
        <v>0</v>
      </c>
      <c r="Q7" s="86">
        <f t="shared" si="1"/>
        <v>0</v>
      </c>
      <c r="R7" s="87">
        <f t="shared" si="1"/>
        <v>0</v>
      </c>
      <c r="S7" s="87">
        <f t="shared" si="1"/>
        <v>0</v>
      </c>
      <c r="T7" s="87">
        <f t="shared" si="1"/>
        <v>0</v>
      </c>
      <c r="U7" s="87">
        <f t="shared" si="1"/>
        <v>0</v>
      </c>
      <c r="V7" s="87">
        <f t="shared" si="1"/>
        <v>0</v>
      </c>
      <c r="W7" s="87">
        <f t="shared" si="1"/>
        <v>0</v>
      </c>
      <c r="X7" s="87">
        <f t="shared" si="1"/>
        <v>0</v>
      </c>
      <c r="Y7" s="87">
        <f t="shared" si="1"/>
        <v>0</v>
      </c>
      <c r="Z7" s="87">
        <f t="shared" si="1"/>
        <v>0</v>
      </c>
      <c r="AA7" s="87">
        <f t="shared" si="1"/>
        <v>0</v>
      </c>
      <c r="AB7" s="88">
        <f t="shared" si="1"/>
        <v>0</v>
      </c>
    </row>
    <row r="8" spans="2:28" ht="15">
      <c r="B8" s="15" t="str">
        <f>"- Personalkosten (inkl. Nebenkosten)"</f>
        <v>- Personalkosten (inkl. Nebenkosten)</v>
      </c>
      <c r="C8" s="1"/>
      <c r="D8" s="5">
        <f>'4. Mindestumsatz'!$C20</f>
        <v>0</v>
      </c>
      <c r="E8" s="3">
        <f>'4. Mindestumsatz'!$C20</f>
        <v>0</v>
      </c>
      <c r="F8" s="3">
        <f>'4. Mindestumsatz'!$C20</f>
        <v>0</v>
      </c>
      <c r="G8" s="3">
        <f>'4. Mindestumsatz'!$C20</f>
        <v>0</v>
      </c>
      <c r="H8" s="3">
        <f>'4. Mindestumsatz'!$C20</f>
        <v>0</v>
      </c>
      <c r="I8" s="3">
        <f>'4. Mindestumsatz'!$C20</f>
        <v>0</v>
      </c>
      <c r="J8" s="3">
        <f>'4. Mindestumsatz'!$C20</f>
        <v>0</v>
      </c>
      <c r="K8" s="3">
        <f>'4. Mindestumsatz'!$C20</f>
        <v>0</v>
      </c>
      <c r="L8" s="3">
        <f>'4. Mindestumsatz'!$C20</f>
        <v>0</v>
      </c>
      <c r="M8" s="3">
        <f>'4. Mindestumsatz'!$C20</f>
        <v>0</v>
      </c>
      <c r="N8" s="3">
        <f>'4. Mindestumsatz'!$C20</f>
        <v>0</v>
      </c>
      <c r="O8" s="4">
        <f>'4. Mindestumsatz'!$C20</f>
        <v>0</v>
      </c>
      <c r="Q8" s="5">
        <f>'4. Mindestumsatz'!$C20</f>
        <v>0</v>
      </c>
      <c r="R8" s="3">
        <f>'4. Mindestumsatz'!$C20</f>
        <v>0</v>
      </c>
      <c r="S8" s="3">
        <f>'4. Mindestumsatz'!$C20</f>
        <v>0</v>
      </c>
      <c r="T8" s="3">
        <f>'4. Mindestumsatz'!$C20</f>
        <v>0</v>
      </c>
      <c r="U8" s="3">
        <f>'4. Mindestumsatz'!$C20</f>
        <v>0</v>
      </c>
      <c r="V8" s="3">
        <f>'4. Mindestumsatz'!$C20</f>
        <v>0</v>
      </c>
      <c r="W8" s="3">
        <f>'4. Mindestumsatz'!$C20</f>
        <v>0</v>
      </c>
      <c r="X8" s="3">
        <f>'4. Mindestumsatz'!$C20</f>
        <v>0</v>
      </c>
      <c r="Y8" s="3">
        <f>'4. Mindestumsatz'!$C20</f>
        <v>0</v>
      </c>
      <c r="Z8" s="3">
        <f>'4. Mindestumsatz'!$C20</f>
        <v>0</v>
      </c>
      <c r="AA8" s="3">
        <f>'4. Mindestumsatz'!$C20</f>
        <v>0</v>
      </c>
      <c r="AB8" s="4">
        <f>'4. Mindestumsatz'!$C20</f>
        <v>0</v>
      </c>
    </row>
    <row r="9" spans="2:28">
      <c r="B9" s="85" t="str">
        <f>"= Rohertrag II"</f>
        <v>= Rohertrag II</v>
      </c>
      <c r="D9" s="86">
        <f>D7-D8</f>
        <v>0</v>
      </c>
      <c r="E9" s="87">
        <f t="shared" ref="E9:O9" si="2">E7-E8</f>
        <v>0</v>
      </c>
      <c r="F9" s="87">
        <f t="shared" si="2"/>
        <v>0</v>
      </c>
      <c r="G9" s="87">
        <f t="shared" si="2"/>
        <v>0</v>
      </c>
      <c r="H9" s="87">
        <f t="shared" si="2"/>
        <v>0</v>
      </c>
      <c r="I9" s="87">
        <f t="shared" si="2"/>
        <v>0</v>
      </c>
      <c r="J9" s="87">
        <f t="shared" si="2"/>
        <v>0</v>
      </c>
      <c r="K9" s="87">
        <f t="shared" si="2"/>
        <v>0</v>
      </c>
      <c r="L9" s="87">
        <f t="shared" si="2"/>
        <v>0</v>
      </c>
      <c r="M9" s="87">
        <f t="shared" si="2"/>
        <v>0</v>
      </c>
      <c r="N9" s="87">
        <f t="shared" si="2"/>
        <v>0</v>
      </c>
      <c r="O9" s="88">
        <f t="shared" si="2"/>
        <v>0</v>
      </c>
      <c r="Q9" s="86">
        <f t="shared" ref="Q9:AB9" si="3">Q7-Q8</f>
        <v>0</v>
      </c>
      <c r="R9" s="87">
        <f t="shared" si="3"/>
        <v>0</v>
      </c>
      <c r="S9" s="87">
        <f t="shared" si="3"/>
        <v>0</v>
      </c>
      <c r="T9" s="87">
        <f t="shared" si="3"/>
        <v>0</v>
      </c>
      <c r="U9" s="87">
        <f t="shared" si="3"/>
        <v>0</v>
      </c>
      <c r="V9" s="87">
        <f t="shared" si="3"/>
        <v>0</v>
      </c>
      <c r="W9" s="87">
        <f t="shared" si="3"/>
        <v>0</v>
      </c>
      <c r="X9" s="87">
        <f t="shared" si="3"/>
        <v>0</v>
      </c>
      <c r="Y9" s="87">
        <f t="shared" si="3"/>
        <v>0</v>
      </c>
      <c r="Z9" s="87">
        <f t="shared" si="3"/>
        <v>0</v>
      </c>
      <c r="AA9" s="87">
        <f t="shared" si="3"/>
        <v>0</v>
      </c>
      <c r="AB9" s="88">
        <f t="shared" si="3"/>
        <v>0</v>
      </c>
    </row>
    <row r="10" spans="2:28" ht="15">
      <c r="B10" s="15" t="str">
        <f>"- Miete"</f>
        <v>- Miete</v>
      </c>
      <c r="C10" s="1"/>
      <c r="D10" s="5">
        <f>'4. Mindestumsatz'!$C7</f>
        <v>0</v>
      </c>
      <c r="E10" s="3">
        <f>'4. Mindestumsatz'!$C7</f>
        <v>0</v>
      </c>
      <c r="F10" s="3">
        <f>'4. Mindestumsatz'!$C7</f>
        <v>0</v>
      </c>
      <c r="G10" s="3">
        <f>'4. Mindestumsatz'!$C7</f>
        <v>0</v>
      </c>
      <c r="H10" s="3">
        <f>'4. Mindestumsatz'!$C7</f>
        <v>0</v>
      </c>
      <c r="I10" s="3">
        <f>'4. Mindestumsatz'!$C7</f>
        <v>0</v>
      </c>
      <c r="J10" s="3">
        <f>'4. Mindestumsatz'!$C7</f>
        <v>0</v>
      </c>
      <c r="K10" s="3">
        <f>'4. Mindestumsatz'!$C7</f>
        <v>0</v>
      </c>
      <c r="L10" s="3">
        <f>'4. Mindestumsatz'!$C7</f>
        <v>0</v>
      </c>
      <c r="M10" s="3">
        <f>'4. Mindestumsatz'!$C7</f>
        <v>0</v>
      </c>
      <c r="N10" s="3">
        <f>'4. Mindestumsatz'!$C7</f>
        <v>0</v>
      </c>
      <c r="O10" s="4">
        <f>'4. Mindestumsatz'!$C7</f>
        <v>0</v>
      </c>
      <c r="Q10" s="5">
        <f>'4. Mindestumsatz'!$C7</f>
        <v>0</v>
      </c>
      <c r="R10" s="3">
        <f>'4. Mindestumsatz'!$C7</f>
        <v>0</v>
      </c>
      <c r="S10" s="3">
        <f>'4. Mindestumsatz'!$C7</f>
        <v>0</v>
      </c>
      <c r="T10" s="3">
        <f>'4. Mindestumsatz'!$C7</f>
        <v>0</v>
      </c>
      <c r="U10" s="3">
        <f>'4. Mindestumsatz'!$C7</f>
        <v>0</v>
      </c>
      <c r="V10" s="3">
        <f>'4. Mindestumsatz'!$C7</f>
        <v>0</v>
      </c>
      <c r="W10" s="3">
        <f>'4. Mindestumsatz'!$C7</f>
        <v>0</v>
      </c>
      <c r="X10" s="3">
        <f>'4. Mindestumsatz'!$C7</f>
        <v>0</v>
      </c>
      <c r="Y10" s="3">
        <f>'4. Mindestumsatz'!$C7</f>
        <v>0</v>
      </c>
      <c r="Z10" s="3">
        <f>'4. Mindestumsatz'!$C7</f>
        <v>0</v>
      </c>
      <c r="AA10" s="3">
        <f>'4. Mindestumsatz'!$C7</f>
        <v>0</v>
      </c>
      <c r="AB10" s="4">
        <f>'4. Mindestumsatz'!$C7</f>
        <v>0</v>
      </c>
    </row>
    <row r="11" spans="2:28" ht="15">
      <c r="B11" s="15" t="str">
        <f>"- Gas, Wasser, Strom, Heizung"</f>
        <v>- Gas, Wasser, Strom, Heizung</v>
      </c>
      <c r="C11" s="1"/>
      <c r="D11" s="5">
        <f>'4. Mindestumsatz'!$C8</f>
        <v>0</v>
      </c>
      <c r="E11" s="3">
        <f>'4. Mindestumsatz'!$C8</f>
        <v>0</v>
      </c>
      <c r="F11" s="3">
        <f>'4. Mindestumsatz'!$C8</f>
        <v>0</v>
      </c>
      <c r="G11" s="3">
        <f>'4. Mindestumsatz'!$C8</f>
        <v>0</v>
      </c>
      <c r="H11" s="3">
        <f>'4. Mindestumsatz'!$C8</f>
        <v>0</v>
      </c>
      <c r="I11" s="3">
        <f>'4. Mindestumsatz'!$C8</f>
        <v>0</v>
      </c>
      <c r="J11" s="3">
        <f>'4. Mindestumsatz'!$C8</f>
        <v>0</v>
      </c>
      <c r="K11" s="3">
        <f>'4. Mindestumsatz'!$C8</f>
        <v>0</v>
      </c>
      <c r="L11" s="3">
        <f>'4. Mindestumsatz'!$C8</f>
        <v>0</v>
      </c>
      <c r="M11" s="3">
        <f>'4. Mindestumsatz'!$C8</f>
        <v>0</v>
      </c>
      <c r="N11" s="3">
        <f>'4. Mindestumsatz'!$C8</f>
        <v>0</v>
      </c>
      <c r="O11" s="4">
        <f>'4. Mindestumsatz'!$C8</f>
        <v>0</v>
      </c>
      <c r="Q11" s="5">
        <f>'4. Mindestumsatz'!$C8</f>
        <v>0</v>
      </c>
      <c r="R11" s="3">
        <f>'4. Mindestumsatz'!$C8</f>
        <v>0</v>
      </c>
      <c r="S11" s="3">
        <f>'4. Mindestumsatz'!$C8</f>
        <v>0</v>
      </c>
      <c r="T11" s="3">
        <f>'4. Mindestumsatz'!$C8</f>
        <v>0</v>
      </c>
      <c r="U11" s="3">
        <f>'4. Mindestumsatz'!$C8</f>
        <v>0</v>
      </c>
      <c r="V11" s="3">
        <f>'4. Mindestumsatz'!$C8</f>
        <v>0</v>
      </c>
      <c r="W11" s="3">
        <f>'4. Mindestumsatz'!$C8</f>
        <v>0</v>
      </c>
      <c r="X11" s="3">
        <f>'4. Mindestumsatz'!$C8</f>
        <v>0</v>
      </c>
      <c r="Y11" s="3">
        <f>'4. Mindestumsatz'!$C8</f>
        <v>0</v>
      </c>
      <c r="Z11" s="3">
        <f>'4. Mindestumsatz'!$C8</f>
        <v>0</v>
      </c>
      <c r="AA11" s="3">
        <f>'4. Mindestumsatz'!$C8</f>
        <v>0</v>
      </c>
      <c r="AB11" s="4">
        <f>'4. Mindestumsatz'!$C8</f>
        <v>0</v>
      </c>
    </row>
    <row r="12" spans="2:28" ht="15">
      <c r="B12" s="15" t="str">
        <f>"- Versicherungen"</f>
        <v>- Versicherungen</v>
      </c>
      <c r="C12" s="1"/>
      <c r="D12" s="5">
        <f>'4. Mindestumsatz'!$C9</f>
        <v>0</v>
      </c>
      <c r="E12" s="3">
        <f>'4. Mindestumsatz'!$C9</f>
        <v>0</v>
      </c>
      <c r="F12" s="3">
        <f>'4. Mindestumsatz'!$C9</f>
        <v>0</v>
      </c>
      <c r="G12" s="3">
        <f>'4. Mindestumsatz'!$C9</f>
        <v>0</v>
      </c>
      <c r="H12" s="3">
        <f>'4. Mindestumsatz'!$C9</f>
        <v>0</v>
      </c>
      <c r="I12" s="3">
        <f>'4. Mindestumsatz'!$C9</f>
        <v>0</v>
      </c>
      <c r="J12" s="3">
        <f>'4. Mindestumsatz'!$C9</f>
        <v>0</v>
      </c>
      <c r="K12" s="3">
        <f>'4. Mindestumsatz'!$C9</f>
        <v>0</v>
      </c>
      <c r="L12" s="3">
        <f>'4. Mindestumsatz'!$C9</f>
        <v>0</v>
      </c>
      <c r="M12" s="3">
        <f>'4. Mindestumsatz'!$C9</f>
        <v>0</v>
      </c>
      <c r="N12" s="3">
        <f>'4. Mindestumsatz'!$C9</f>
        <v>0</v>
      </c>
      <c r="O12" s="4">
        <f>'4. Mindestumsatz'!$C9</f>
        <v>0</v>
      </c>
      <c r="Q12" s="5">
        <f>'4. Mindestumsatz'!$C9</f>
        <v>0</v>
      </c>
      <c r="R12" s="3">
        <f>'4. Mindestumsatz'!$C9</f>
        <v>0</v>
      </c>
      <c r="S12" s="3">
        <f>'4. Mindestumsatz'!$C9</f>
        <v>0</v>
      </c>
      <c r="T12" s="3">
        <f>'4. Mindestumsatz'!$C9</f>
        <v>0</v>
      </c>
      <c r="U12" s="3">
        <f>'4. Mindestumsatz'!$C9</f>
        <v>0</v>
      </c>
      <c r="V12" s="3">
        <f>'4. Mindestumsatz'!$C9</f>
        <v>0</v>
      </c>
      <c r="W12" s="3">
        <f>'4. Mindestumsatz'!$C9</f>
        <v>0</v>
      </c>
      <c r="X12" s="3">
        <f>'4. Mindestumsatz'!$C9</f>
        <v>0</v>
      </c>
      <c r="Y12" s="3">
        <f>'4. Mindestumsatz'!$C9</f>
        <v>0</v>
      </c>
      <c r="Z12" s="3">
        <f>'4. Mindestumsatz'!$C9</f>
        <v>0</v>
      </c>
      <c r="AA12" s="3">
        <f>'4. Mindestumsatz'!$C9</f>
        <v>0</v>
      </c>
      <c r="AB12" s="4">
        <f>'4. Mindestumsatz'!$C9</f>
        <v>0</v>
      </c>
    </row>
    <row r="13" spans="2:28" ht="15">
      <c r="B13" s="15" t="str">
        <f>"- Fahrzeugkosten"</f>
        <v>- Fahrzeugkosten</v>
      </c>
      <c r="C13" s="1"/>
      <c r="D13" s="5">
        <f>'4. Mindestumsatz'!$C10</f>
        <v>0</v>
      </c>
      <c r="E13" s="3">
        <f>'4. Mindestumsatz'!$C10</f>
        <v>0</v>
      </c>
      <c r="F13" s="3">
        <f>'4. Mindestumsatz'!$C10</f>
        <v>0</v>
      </c>
      <c r="G13" s="3">
        <f>'4. Mindestumsatz'!$C10</f>
        <v>0</v>
      </c>
      <c r="H13" s="3">
        <f>'4. Mindestumsatz'!$C10</f>
        <v>0</v>
      </c>
      <c r="I13" s="3">
        <f>'4. Mindestumsatz'!$C10</f>
        <v>0</v>
      </c>
      <c r="J13" s="3">
        <f>'4. Mindestumsatz'!$C10</f>
        <v>0</v>
      </c>
      <c r="K13" s="3">
        <f>'4. Mindestumsatz'!$C10</f>
        <v>0</v>
      </c>
      <c r="L13" s="3">
        <f>'4. Mindestumsatz'!$C10</f>
        <v>0</v>
      </c>
      <c r="M13" s="3">
        <f>'4. Mindestumsatz'!$C10</f>
        <v>0</v>
      </c>
      <c r="N13" s="3">
        <f>'4. Mindestumsatz'!$C10</f>
        <v>0</v>
      </c>
      <c r="O13" s="4">
        <f>'4. Mindestumsatz'!$C10</f>
        <v>0</v>
      </c>
      <c r="Q13" s="5">
        <f>'4. Mindestumsatz'!$C10</f>
        <v>0</v>
      </c>
      <c r="R13" s="3">
        <f>'4. Mindestumsatz'!$C10</f>
        <v>0</v>
      </c>
      <c r="S13" s="3">
        <f>'4. Mindestumsatz'!$C10</f>
        <v>0</v>
      </c>
      <c r="T13" s="3">
        <f>'4. Mindestumsatz'!$C10</f>
        <v>0</v>
      </c>
      <c r="U13" s="3">
        <f>'4. Mindestumsatz'!$C10</f>
        <v>0</v>
      </c>
      <c r="V13" s="3">
        <f>'4. Mindestumsatz'!$C10</f>
        <v>0</v>
      </c>
      <c r="W13" s="3">
        <f>'4. Mindestumsatz'!$C10</f>
        <v>0</v>
      </c>
      <c r="X13" s="3">
        <f>'4. Mindestumsatz'!$C10</f>
        <v>0</v>
      </c>
      <c r="Y13" s="3">
        <f>'4. Mindestumsatz'!$C10</f>
        <v>0</v>
      </c>
      <c r="Z13" s="3">
        <f>'4. Mindestumsatz'!$C10</f>
        <v>0</v>
      </c>
      <c r="AA13" s="3">
        <f>'4. Mindestumsatz'!$C10</f>
        <v>0</v>
      </c>
      <c r="AB13" s="4">
        <f>'4. Mindestumsatz'!$C10</f>
        <v>0</v>
      </c>
    </row>
    <row r="14" spans="2:28" ht="15">
      <c r="B14" s="15" t="str">
        <f>"- Werbung, Reisekosten"</f>
        <v>- Werbung, Reisekosten</v>
      </c>
      <c r="C14" s="1"/>
      <c r="D14" s="5">
        <f>'4. Mindestumsatz'!$C11</f>
        <v>0</v>
      </c>
      <c r="E14" s="3">
        <f>'4. Mindestumsatz'!$C11</f>
        <v>0</v>
      </c>
      <c r="F14" s="3">
        <f>'4. Mindestumsatz'!$C11</f>
        <v>0</v>
      </c>
      <c r="G14" s="3">
        <f>'4. Mindestumsatz'!$C11</f>
        <v>0</v>
      </c>
      <c r="H14" s="3">
        <f>'4. Mindestumsatz'!$C11</f>
        <v>0</v>
      </c>
      <c r="I14" s="3">
        <f>'4. Mindestumsatz'!$C11</f>
        <v>0</v>
      </c>
      <c r="J14" s="3">
        <f>'4. Mindestumsatz'!$C11</f>
        <v>0</v>
      </c>
      <c r="K14" s="3">
        <f>'4. Mindestumsatz'!$C11</f>
        <v>0</v>
      </c>
      <c r="L14" s="3">
        <f>'4. Mindestumsatz'!$C11</f>
        <v>0</v>
      </c>
      <c r="M14" s="3">
        <f>'4. Mindestumsatz'!$C11</f>
        <v>0</v>
      </c>
      <c r="N14" s="3">
        <f>'4. Mindestumsatz'!$C11</f>
        <v>0</v>
      </c>
      <c r="O14" s="4">
        <f>'4. Mindestumsatz'!$C11</f>
        <v>0</v>
      </c>
      <c r="Q14" s="5">
        <f>'4. Mindestumsatz'!$C11</f>
        <v>0</v>
      </c>
      <c r="R14" s="3">
        <f>'4. Mindestumsatz'!$C11</f>
        <v>0</v>
      </c>
      <c r="S14" s="3">
        <f>'4. Mindestumsatz'!$C11</f>
        <v>0</v>
      </c>
      <c r="T14" s="3">
        <f>'4. Mindestumsatz'!$C11</f>
        <v>0</v>
      </c>
      <c r="U14" s="3">
        <f>'4. Mindestumsatz'!$C11</f>
        <v>0</v>
      </c>
      <c r="V14" s="3">
        <f>'4. Mindestumsatz'!$C11</f>
        <v>0</v>
      </c>
      <c r="W14" s="3">
        <f>'4. Mindestumsatz'!$C11</f>
        <v>0</v>
      </c>
      <c r="X14" s="3">
        <f>'4. Mindestumsatz'!$C11</f>
        <v>0</v>
      </c>
      <c r="Y14" s="3">
        <f>'4. Mindestumsatz'!$C11</f>
        <v>0</v>
      </c>
      <c r="Z14" s="3">
        <f>'4. Mindestumsatz'!$C11</f>
        <v>0</v>
      </c>
      <c r="AA14" s="3">
        <f>'4. Mindestumsatz'!$C11</f>
        <v>0</v>
      </c>
      <c r="AB14" s="4">
        <f>'4. Mindestumsatz'!$C11</f>
        <v>0</v>
      </c>
    </row>
    <row r="15" spans="2:28" ht="15">
      <c r="B15" s="15" t="str">
        <f>"- Verpackung"</f>
        <v>- Verpackung</v>
      </c>
      <c r="C15" s="1"/>
      <c r="D15" s="5">
        <f>'4. Mindestumsatz'!$C12</f>
        <v>0</v>
      </c>
      <c r="E15" s="3">
        <f>'4. Mindestumsatz'!$C12</f>
        <v>0</v>
      </c>
      <c r="F15" s="3">
        <f>'4. Mindestumsatz'!$C12</f>
        <v>0</v>
      </c>
      <c r="G15" s="3">
        <f>'4. Mindestumsatz'!$C12</f>
        <v>0</v>
      </c>
      <c r="H15" s="3">
        <f>'4. Mindestumsatz'!$C12</f>
        <v>0</v>
      </c>
      <c r="I15" s="3">
        <f>'4. Mindestumsatz'!$C12</f>
        <v>0</v>
      </c>
      <c r="J15" s="3">
        <f>'4. Mindestumsatz'!$C12</f>
        <v>0</v>
      </c>
      <c r="K15" s="3">
        <f>'4. Mindestumsatz'!$C12</f>
        <v>0</v>
      </c>
      <c r="L15" s="3">
        <f>'4. Mindestumsatz'!$C12</f>
        <v>0</v>
      </c>
      <c r="M15" s="3">
        <f>'4. Mindestumsatz'!$C12</f>
        <v>0</v>
      </c>
      <c r="N15" s="3">
        <f>'4. Mindestumsatz'!$C12</f>
        <v>0</v>
      </c>
      <c r="O15" s="4">
        <f>'4. Mindestumsatz'!$C12</f>
        <v>0</v>
      </c>
      <c r="Q15" s="5">
        <f>'4. Mindestumsatz'!$C12</f>
        <v>0</v>
      </c>
      <c r="R15" s="3">
        <f>'4. Mindestumsatz'!$C12</f>
        <v>0</v>
      </c>
      <c r="S15" s="3">
        <f>'4. Mindestumsatz'!$C12</f>
        <v>0</v>
      </c>
      <c r="T15" s="3">
        <f>'4. Mindestumsatz'!$C12</f>
        <v>0</v>
      </c>
      <c r="U15" s="3">
        <f>'4. Mindestumsatz'!$C12</f>
        <v>0</v>
      </c>
      <c r="V15" s="3">
        <f>'4. Mindestumsatz'!$C12</f>
        <v>0</v>
      </c>
      <c r="W15" s="3">
        <f>'4. Mindestumsatz'!$C12</f>
        <v>0</v>
      </c>
      <c r="X15" s="3">
        <f>'4. Mindestumsatz'!$C12</f>
        <v>0</v>
      </c>
      <c r="Y15" s="3">
        <f>'4. Mindestumsatz'!$C12</f>
        <v>0</v>
      </c>
      <c r="Z15" s="3">
        <f>'4. Mindestumsatz'!$C12</f>
        <v>0</v>
      </c>
      <c r="AA15" s="3">
        <f>'4. Mindestumsatz'!$C12</f>
        <v>0</v>
      </c>
      <c r="AB15" s="4">
        <f>'4. Mindestumsatz'!$C12</f>
        <v>0</v>
      </c>
    </row>
    <row r="16" spans="2:28" ht="15">
      <c r="B16" s="15" t="str">
        <f>"- Instandhaltung"</f>
        <v>- Instandhaltung</v>
      </c>
      <c r="C16" s="1"/>
      <c r="D16" s="5">
        <f>'4. Mindestumsatz'!$C13</f>
        <v>0</v>
      </c>
      <c r="E16" s="3">
        <f>'4. Mindestumsatz'!$C13</f>
        <v>0</v>
      </c>
      <c r="F16" s="3">
        <f>'4. Mindestumsatz'!$C13</f>
        <v>0</v>
      </c>
      <c r="G16" s="3">
        <f>'4. Mindestumsatz'!$C13</f>
        <v>0</v>
      </c>
      <c r="H16" s="3">
        <f>'4. Mindestumsatz'!$C13</f>
        <v>0</v>
      </c>
      <c r="I16" s="3">
        <f>'4. Mindestumsatz'!$C13</f>
        <v>0</v>
      </c>
      <c r="J16" s="3">
        <f>'4. Mindestumsatz'!$C13</f>
        <v>0</v>
      </c>
      <c r="K16" s="3">
        <f>'4. Mindestumsatz'!$C13</f>
        <v>0</v>
      </c>
      <c r="L16" s="3">
        <f>'4. Mindestumsatz'!$C13</f>
        <v>0</v>
      </c>
      <c r="M16" s="3">
        <f>'4. Mindestumsatz'!$C13</f>
        <v>0</v>
      </c>
      <c r="N16" s="3">
        <f>'4. Mindestumsatz'!$C13</f>
        <v>0</v>
      </c>
      <c r="O16" s="4">
        <f>'4. Mindestumsatz'!$C13</f>
        <v>0</v>
      </c>
      <c r="Q16" s="5">
        <f>'4. Mindestumsatz'!$C13</f>
        <v>0</v>
      </c>
      <c r="R16" s="3">
        <f>'4. Mindestumsatz'!$C13</f>
        <v>0</v>
      </c>
      <c r="S16" s="3">
        <f>'4. Mindestumsatz'!$C13</f>
        <v>0</v>
      </c>
      <c r="T16" s="3">
        <f>'4. Mindestumsatz'!$C13</f>
        <v>0</v>
      </c>
      <c r="U16" s="3">
        <f>'4. Mindestumsatz'!$C13</f>
        <v>0</v>
      </c>
      <c r="V16" s="3">
        <f>'4. Mindestumsatz'!$C13</f>
        <v>0</v>
      </c>
      <c r="W16" s="3">
        <f>'4. Mindestumsatz'!$C13</f>
        <v>0</v>
      </c>
      <c r="X16" s="3">
        <f>'4. Mindestumsatz'!$C13</f>
        <v>0</v>
      </c>
      <c r="Y16" s="3">
        <f>'4. Mindestumsatz'!$C13</f>
        <v>0</v>
      </c>
      <c r="Z16" s="3">
        <f>'4. Mindestumsatz'!$C13</f>
        <v>0</v>
      </c>
      <c r="AA16" s="3">
        <f>'4. Mindestumsatz'!$C13</f>
        <v>0</v>
      </c>
      <c r="AB16" s="4">
        <f>'4. Mindestumsatz'!$C13</f>
        <v>0</v>
      </c>
    </row>
    <row r="17" spans="2:28" ht="15">
      <c r="B17" s="15" t="str">
        <f>"- Bürobedarf, Telefon, Internet, etc."</f>
        <v>- Bürobedarf, Telefon, Internet, etc.</v>
      </c>
      <c r="C17" s="1"/>
      <c r="D17" s="5">
        <f>'4. Mindestumsatz'!$C14</f>
        <v>0</v>
      </c>
      <c r="E17" s="3">
        <f>'4. Mindestumsatz'!$C14</f>
        <v>0</v>
      </c>
      <c r="F17" s="3">
        <f>'4. Mindestumsatz'!$C14</f>
        <v>0</v>
      </c>
      <c r="G17" s="3">
        <f>'4. Mindestumsatz'!$C14</f>
        <v>0</v>
      </c>
      <c r="H17" s="3">
        <f>'4. Mindestumsatz'!$C14</f>
        <v>0</v>
      </c>
      <c r="I17" s="3">
        <f>'4. Mindestumsatz'!$C14</f>
        <v>0</v>
      </c>
      <c r="J17" s="3">
        <f>'4. Mindestumsatz'!$C14</f>
        <v>0</v>
      </c>
      <c r="K17" s="3">
        <f>'4. Mindestumsatz'!$C14</f>
        <v>0</v>
      </c>
      <c r="L17" s="3">
        <f>'4. Mindestumsatz'!$C14</f>
        <v>0</v>
      </c>
      <c r="M17" s="3">
        <f>'4. Mindestumsatz'!$C14</f>
        <v>0</v>
      </c>
      <c r="N17" s="3">
        <f>'4. Mindestumsatz'!$C14</f>
        <v>0</v>
      </c>
      <c r="O17" s="4">
        <f>'4. Mindestumsatz'!$C14</f>
        <v>0</v>
      </c>
      <c r="Q17" s="5">
        <f>'4. Mindestumsatz'!$C14</f>
        <v>0</v>
      </c>
      <c r="R17" s="3">
        <f>'4. Mindestumsatz'!$C14</f>
        <v>0</v>
      </c>
      <c r="S17" s="3">
        <f>'4. Mindestumsatz'!$C14</f>
        <v>0</v>
      </c>
      <c r="T17" s="3">
        <f>'4. Mindestumsatz'!$C14</f>
        <v>0</v>
      </c>
      <c r="U17" s="3">
        <f>'4. Mindestumsatz'!$C14</f>
        <v>0</v>
      </c>
      <c r="V17" s="3">
        <f>'4. Mindestumsatz'!$C14</f>
        <v>0</v>
      </c>
      <c r="W17" s="3">
        <f>'4. Mindestumsatz'!$C14</f>
        <v>0</v>
      </c>
      <c r="X17" s="3">
        <f>'4. Mindestumsatz'!$C14</f>
        <v>0</v>
      </c>
      <c r="Y17" s="3">
        <f>'4. Mindestumsatz'!$C14</f>
        <v>0</v>
      </c>
      <c r="Z17" s="3">
        <f>'4. Mindestumsatz'!$C14</f>
        <v>0</v>
      </c>
      <c r="AA17" s="3">
        <f>'4. Mindestumsatz'!$C14</f>
        <v>0</v>
      </c>
      <c r="AB17" s="4">
        <f>'4. Mindestumsatz'!$C14</f>
        <v>0</v>
      </c>
    </row>
    <row r="18" spans="2:28" ht="15">
      <c r="B18" s="15" t="str">
        <f>"- Steuerberater, Buchführung"</f>
        <v>- Steuerberater, Buchführung</v>
      </c>
      <c r="C18" s="1"/>
      <c r="D18" s="5">
        <f>'4. Mindestumsatz'!$C15</f>
        <v>0</v>
      </c>
      <c r="E18" s="3">
        <f>'4. Mindestumsatz'!$C15</f>
        <v>0</v>
      </c>
      <c r="F18" s="3">
        <f>'4. Mindestumsatz'!$C15</f>
        <v>0</v>
      </c>
      <c r="G18" s="3">
        <f>'4. Mindestumsatz'!$C15</f>
        <v>0</v>
      </c>
      <c r="H18" s="3">
        <f>'4. Mindestumsatz'!$C15</f>
        <v>0</v>
      </c>
      <c r="I18" s="3">
        <f>'4. Mindestumsatz'!$C15</f>
        <v>0</v>
      </c>
      <c r="J18" s="3">
        <f>'4. Mindestumsatz'!$C15</f>
        <v>0</v>
      </c>
      <c r="K18" s="3">
        <f>'4. Mindestumsatz'!$C15</f>
        <v>0</v>
      </c>
      <c r="L18" s="3">
        <f>'4. Mindestumsatz'!$C15</f>
        <v>0</v>
      </c>
      <c r="M18" s="3">
        <f>'4. Mindestumsatz'!$C15</f>
        <v>0</v>
      </c>
      <c r="N18" s="3">
        <f>'4. Mindestumsatz'!$C15</f>
        <v>0</v>
      </c>
      <c r="O18" s="4">
        <f>'4. Mindestumsatz'!$C15</f>
        <v>0</v>
      </c>
      <c r="Q18" s="5">
        <f>'4. Mindestumsatz'!$C15</f>
        <v>0</v>
      </c>
      <c r="R18" s="3">
        <f>'4. Mindestumsatz'!$C15</f>
        <v>0</v>
      </c>
      <c r="S18" s="3">
        <f>'4. Mindestumsatz'!$C15</f>
        <v>0</v>
      </c>
      <c r="T18" s="3">
        <f>'4. Mindestumsatz'!$C15</f>
        <v>0</v>
      </c>
      <c r="U18" s="3">
        <f>'4. Mindestumsatz'!$C15</f>
        <v>0</v>
      </c>
      <c r="V18" s="3">
        <f>'4. Mindestumsatz'!$C15</f>
        <v>0</v>
      </c>
      <c r="W18" s="3">
        <f>'4. Mindestumsatz'!$C15</f>
        <v>0</v>
      </c>
      <c r="X18" s="3">
        <f>'4. Mindestumsatz'!$C15</f>
        <v>0</v>
      </c>
      <c r="Y18" s="3">
        <f>'4. Mindestumsatz'!$C15</f>
        <v>0</v>
      </c>
      <c r="Z18" s="3">
        <f>'4. Mindestumsatz'!$C15</f>
        <v>0</v>
      </c>
      <c r="AA18" s="3">
        <f>'4. Mindestumsatz'!$C15</f>
        <v>0</v>
      </c>
      <c r="AB18" s="4">
        <f>'4. Mindestumsatz'!$C15</f>
        <v>0</v>
      </c>
    </row>
    <row r="19" spans="2:28" ht="15">
      <c r="B19" s="15" t="str">
        <f>"- Kammerbeiträge"</f>
        <v>- Kammerbeiträge</v>
      </c>
      <c r="C19" s="1"/>
      <c r="D19" s="5">
        <f>'4. Mindestumsatz'!$C16</f>
        <v>0</v>
      </c>
      <c r="E19" s="3">
        <f>'4. Mindestumsatz'!$C16</f>
        <v>0</v>
      </c>
      <c r="F19" s="3">
        <f>'4. Mindestumsatz'!$C16</f>
        <v>0</v>
      </c>
      <c r="G19" s="3">
        <f>'4. Mindestumsatz'!$C16</f>
        <v>0</v>
      </c>
      <c r="H19" s="3">
        <f>'4. Mindestumsatz'!$C16</f>
        <v>0</v>
      </c>
      <c r="I19" s="3">
        <f>'4. Mindestumsatz'!$C16</f>
        <v>0</v>
      </c>
      <c r="J19" s="3">
        <f>'4. Mindestumsatz'!$C16</f>
        <v>0</v>
      </c>
      <c r="K19" s="3">
        <f>'4. Mindestumsatz'!$C16</f>
        <v>0</v>
      </c>
      <c r="L19" s="3">
        <f>'4. Mindestumsatz'!$C16</f>
        <v>0</v>
      </c>
      <c r="M19" s="3">
        <f>'4. Mindestumsatz'!$C16</f>
        <v>0</v>
      </c>
      <c r="N19" s="3">
        <f>'4. Mindestumsatz'!$C16</f>
        <v>0</v>
      </c>
      <c r="O19" s="4">
        <f>'4. Mindestumsatz'!$C16</f>
        <v>0</v>
      </c>
      <c r="Q19" s="5">
        <f>'4. Mindestumsatz'!$C16</f>
        <v>0</v>
      </c>
      <c r="R19" s="3">
        <f>'4. Mindestumsatz'!$C16</f>
        <v>0</v>
      </c>
      <c r="S19" s="3">
        <f>'4. Mindestumsatz'!$C16</f>
        <v>0</v>
      </c>
      <c r="T19" s="3">
        <f>'4. Mindestumsatz'!$C16</f>
        <v>0</v>
      </c>
      <c r="U19" s="3">
        <f>'4. Mindestumsatz'!$C16</f>
        <v>0</v>
      </c>
      <c r="V19" s="3">
        <f>'4. Mindestumsatz'!$C16</f>
        <v>0</v>
      </c>
      <c r="W19" s="3">
        <f>'4. Mindestumsatz'!$C16</f>
        <v>0</v>
      </c>
      <c r="X19" s="3">
        <f>'4. Mindestumsatz'!$C16</f>
        <v>0</v>
      </c>
      <c r="Y19" s="3">
        <f>'4. Mindestumsatz'!$C16</f>
        <v>0</v>
      </c>
      <c r="Z19" s="3">
        <f>'4. Mindestumsatz'!$C16</f>
        <v>0</v>
      </c>
      <c r="AA19" s="3">
        <f>'4. Mindestumsatz'!$C16</f>
        <v>0</v>
      </c>
      <c r="AB19" s="4">
        <f>'4. Mindestumsatz'!$C16</f>
        <v>0</v>
      </c>
    </row>
    <row r="20" spans="2:28" ht="15">
      <c r="B20" s="15" t="str">
        <f>"- Zinsen / Leasing"</f>
        <v>- Zinsen / Leasing</v>
      </c>
      <c r="C20" s="1"/>
      <c r="D20" s="5">
        <f>'4. Mindestumsatz'!$C17</f>
        <v>0</v>
      </c>
      <c r="E20" s="3">
        <f>'4. Mindestumsatz'!$C17</f>
        <v>0</v>
      </c>
      <c r="F20" s="3">
        <f>'4. Mindestumsatz'!$C17</f>
        <v>0</v>
      </c>
      <c r="G20" s="3">
        <f>'4. Mindestumsatz'!$C17</f>
        <v>0</v>
      </c>
      <c r="H20" s="3">
        <f>'4. Mindestumsatz'!$C17</f>
        <v>0</v>
      </c>
      <c r="I20" s="3">
        <f>'4. Mindestumsatz'!$C17</f>
        <v>0</v>
      </c>
      <c r="J20" s="3">
        <f>'4. Mindestumsatz'!$C17</f>
        <v>0</v>
      </c>
      <c r="K20" s="3">
        <f>'4. Mindestumsatz'!$C17</f>
        <v>0</v>
      </c>
      <c r="L20" s="3">
        <f>'4. Mindestumsatz'!$C17</f>
        <v>0</v>
      </c>
      <c r="M20" s="3">
        <f>'4. Mindestumsatz'!$C17</f>
        <v>0</v>
      </c>
      <c r="N20" s="3">
        <f>'4. Mindestumsatz'!$C17</f>
        <v>0</v>
      </c>
      <c r="O20" s="4">
        <f>'4. Mindestumsatz'!$C17</f>
        <v>0</v>
      </c>
      <c r="Q20" s="5">
        <f>'4. Mindestumsatz'!$C17</f>
        <v>0</v>
      </c>
      <c r="R20" s="3">
        <f>'4. Mindestumsatz'!$C17</f>
        <v>0</v>
      </c>
      <c r="S20" s="3">
        <f>'4. Mindestumsatz'!$C17</f>
        <v>0</v>
      </c>
      <c r="T20" s="3">
        <f>'4. Mindestumsatz'!$C17</f>
        <v>0</v>
      </c>
      <c r="U20" s="3">
        <f>'4. Mindestumsatz'!$C17</f>
        <v>0</v>
      </c>
      <c r="V20" s="3">
        <f>'4. Mindestumsatz'!$C17</f>
        <v>0</v>
      </c>
      <c r="W20" s="3">
        <f>'4. Mindestumsatz'!$C17</f>
        <v>0</v>
      </c>
      <c r="X20" s="3">
        <f>'4. Mindestumsatz'!$C17</f>
        <v>0</v>
      </c>
      <c r="Y20" s="3">
        <f>'4. Mindestumsatz'!$C17</f>
        <v>0</v>
      </c>
      <c r="Z20" s="3">
        <f>'4. Mindestumsatz'!$C17</f>
        <v>0</v>
      </c>
      <c r="AA20" s="3">
        <f>'4. Mindestumsatz'!$C17</f>
        <v>0</v>
      </c>
      <c r="AB20" s="4">
        <f>'4. Mindestumsatz'!$C17</f>
        <v>0</v>
      </c>
    </row>
    <row r="21" spans="2:28" ht="15">
      <c r="B21" s="15" t="str">
        <f>"- Abschreibungen"</f>
        <v>- Abschreibungen</v>
      </c>
      <c r="C21" s="1"/>
      <c r="D21" s="5">
        <f>'4. Mindestumsatz'!$C18</f>
        <v>0</v>
      </c>
      <c r="E21" s="3">
        <f>'4. Mindestumsatz'!$C18</f>
        <v>0</v>
      </c>
      <c r="F21" s="3">
        <f>'4. Mindestumsatz'!$C18</f>
        <v>0</v>
      </c>
      <c r="G21" s="3">
        <f>'4. Mindestumsatz'!$C18</f>
        <v>0</v>
      </c>
      <c r="H21" s="3">
        <f>'4. Mindestumsatz'!$C18</f>
        <v>0</v>
      </c>
      <c r="I21" s="3">
        <f>'4. Mindestumsatz'!$C18</f>
        <v>0</v>
      </c>
      <c r="J21" s="3">
        <f>'4. Mindestumsatz'!$C18</f>
        <v>0</v>
      </c>
      <c r="K21" s="3">
        <f>'4. Mindestumsatz'!$C18</f>
        <v>0</v>
      </c>
      <c r="L21" s="3">
        <f>'4. Mindestumsatz'!$C18</f>
        <v>0</v>
      </c>
      <c r="M21" s="3">
        <f>'4. Mindestumsatz'!$C18</f>
        <v>0</v>
      </c>
      <c r="N21" s="3">
        <f>'4. Mindestumsatz'!$C18</f>
        <v>0</v>
      </c>
      <c r="O21" s="4">
        <f>'4. Mindestumsatz'!$C18</f>
        <v>0</v>
      </c>
      <c r="Q21" s="5">
        <f>'4. Mindestumsatz'!$C18</f>
        <v>0</v>
      </c>
      <c r="R21" s="3">
        <f>'4. Mindestumsatz'!$C18</f>
        <v>0</v>
      </c>
      <c r="S21" s="3">
        <f>'4. Mindestumsatz'!$C18</f>
        <v>0</v>
      </c>
      <c r="T21" s="3">
        <f>'4. Mindestumsatz'!$C18</f>
        <v>0</v>
      </c>
      <c r="U21" s="3">
        <f>'4. Mindestumsatz'!$C18</f>
        <v>0</v>
      </c>
      <c r="V21" s="3">
        <f>'4. Mindestumsatz'!$C18</f>
        <v>0</v>
      </c>
      <c r="W21" s="3">
        <f>'4. Mindestumsatz'!$C18</f>
        <v>0</v>
      </c>
      <c r="X21" s="3">
        <f>'4. Mindestumsatz'!$C18</f>
        <v>0</v>
      </c>
      <c r="Y21" s="3">
        <f>'4. Mindestumsatz'!$C18</f>
        <v>0</v>
      </c>
      <c r="Z21" s="3">
        <f>'4. Mindestumsatz'!$C18</f>
        <v>0</v>
      </c>
      <c r="AA21" s="3">
        <f>'4. Mindestumsatz'!$C18</f>
        <v>0</v>
      </c>
      <c r="AB21" s="4">
        <f>'4. Mindestumsatz'!$C18</f>
        <v>0</v>
      </c>
    </row>
    <row r="22" spans="2:28" ht="15">
      <c r="B22" s="15" t="str">
        <f>"- Sonstiges"</f>
        <v>- Sonstiges</v>
      </c>
      <c r="C22" s="1"/>
      <c r="D22" s="5">
        <f>'4. Mindestumsatz'!$C19</f>
        <v>0</v>
      </c>
      <c r="E22" s="3">
        <f>'4. Mindestumsatz'!$C19</f>
        <v>0</v>
      </c>
      <c r="F22" s="3">
        <f>'4. Mindestumsatz'!$C19</f>
        <v>0</v>
      </c>
      <c r="G22" s="3">
        <f>'4. Mindestumsatz'!$C19</f>
        <v>0</v>
      </c>
      <c r="H22" s="3">
        <f>'4. Mindestumsatz'!$C19</f>
        <v>0</v>
      </c>
      <c r="I22" s="3">
        <f>'4. Mindestumsatz'!$C19</f>
        <v>0</v>
      </c>
      <c r="J22" s="3">
        <f>'4. Mindestumsatz'!$C19</f>
        <v>0</v>
      </c>
      <c r="K22" s="3">
        <f>'4. Mindestumsatz'!$C19</f>
        <v>0</v>
      </c>
      <c r="L22" s="3">
        <f>'4. Mindestumsatz'!$C19</f>
        <v>0</v>
      </c>
      <c r="M22" s="3">
        <f>'4. Mindestumsatz'!$C19</f>
        <v>0</v>
      </c>
      <c r="N22" s="3">
        <f>'4. Mindestumsatz'!$C19</f>
        <v>0</v>
      </c>
      <c r="O22" s="4">
        <f>'4. Mindestumsatz'!$C19</f>
        <v>0</v>
      </c>
      <c r="Q22" s="5">
        <f>'4. Mindestumsatz'!$C19</f>
        <v>0</v>
      </c>
      <c r="R22" s="3">
        <f>'4. Mindestumsatz'!$C19</f>
        <v>0</v>
      </c>
      <c r="S22" s="3">
        <f>'4. Mindestumsatz'!$C19</f>
        <v>0</v>
      </c>
      <c r="T22" s="3">
        <f>'4. Mindestumsatz'!$C19</f>
        <v>0</v>
      </c>
      <c r="U22" s="3">
        <f>'4. Mindestumsatz'!$C19</f>
        <v>0</v>
      </c>
      <c r="V22" s="3">
        <f>'4. Mindestumsatz'!$C19</f>
        <v>0</v>
      </c>
      <c r="W22" s="3">
        <f>'4. Mindestumsatz'!$C19</f>
        <v>0</v>
      </c>
      <c r="X22" s="3">
        <f>'4. Mindestumsatz'!$C19</f>
        <v>0</v>
      </c>
      <c r="Y22" s="3">
        <f>'4. Mindestumsatz'!$C19</f>
        <v>0</v>
      </c>
      <c r="Z22" s="3">
        <f>'4. Mindestumsatz'!$C19</f>
        <v>0</v>
      </c>
      <c r="AA22" s="3">
        <f>'4. Mindestumsatz'!$C19</f>
        <v>0</v>
      </c>
      <c r="AB22" s="4">
        <f>'4. Mindestumsatz'!$C19</f>
        <v>0</v>
      </c>
    </row>
    <row r="23" spans="2:28" ht="15">
      <c r="B23" s="106" t="s">
        <v>93</v>
      </c>
      <c r="C23" s="1"/>
      <c r="D23" s="103">
        <f>'1. Kapitalbedarf'!C18</f>
        <v>0</v>
      </c>
      <c r="E23" s="104"/>
      <c r="F23" s="104"/>
      <c r="G23" s="104"/>
      <c r="H23" s="104"/>
      <c r="I23" s="104"/>
      <c r="J23" s="104"/>
      <c r="K23" s="104"/>
      <c r="L23" s="104"/>
      <c r="M23" s="104"/>
      <c r="N23" s="104"/>
      <c r="O23" s="105"/>
      <c r="Q23" s="103"/>
      <c r="R23" s="104"/>
      <c r="S23" s="104"/>
      <c r="T23" s="104"/>
      <c r="U23" s="104"/>
      <c r="V23" s="104"/>
      <c r="W23" s="104"/>
      <c r="X23" s="104"/>
      <c r="Y23" s="104"/>
      <c r="Z23" s="104"/>
      <c r="AA23" s="104"/>
      <c r="AB23" s="105"/>
    </row>
    <row r="24" spans="2:28" ht="15">
      <c r="B24" s="120" t="s">
        <v>94</v>
      </c>
      <c r="C24" s="121"/>
      <c r="D24" s="122">
        <f>'1. Kapitalbedarf'!C19</f>
        <v>0</v>
      </c>
      <c r="E24" s="123"/>
      <c r="F24" s="123"/>
      <c r="G24" s="123"/>
      <c r="H24" s="123"/>
      <c r="I24" s="123"/>
      <c r="J24" s="123"/>
      <c r="K24" s="123"/>
      <c r="L24" s="123"/>
      <c r="M24" s="123"/>
      <c r="N24" s="123"/>
      <c r="O24" s="124"/>
      <c r="P24" s="121"/>
      <c r="Q24" s="122"/>
      <c r="R24" s="123"/>
      <c r="S24" s="123"/>
      <c r="T24" s="123"/>
      <c r="U24" s="123"/>
      <c r="V24" s="123"/>
      <c r="W24" s="123"/>
      <c r="X24" s="123"/>
      <c r="Y24" s="123"/>
      <c r="Z24" s="123"/>
      <c r="AA24" s="123"/>
      <c r="AB24" s="124"/>
    </row>
    <row r="25" spans="2:28" s="6" customFormat="1" ht="16.2" thickBot="1">
      <c r="B25" s="81" t="s">
        <v>83</v>
      </c>
      <c r="D25" s="53">
        <f>D9-(SUM(D10:D24))</f>
        <v>0</v>
      </c>
      <c r="E25" s="53">
        <f t="shared" ref="E25:AB25" si="4">E9-(SUM(E10:E24))</f>
        <v>0</v>
      </c>
      <c r="F25" s="53">
        <f t="shared" si="4"/>
        <v>0</v>
      </c>
      <c r="G25" s="53">
        <f t="shared" si="4"/>
        <v>0</v>
      </c>
      <c r="H25" s="53">
        <f t="shared" si="4"/>
        <v>0</v>
      </c>
      <c r="I25" s="53">
        <f t="shared" si="4"/>
        <v>0</v>
      </c>
      <c r="J25" s="53">
        <f t="shared" si="4"/>
        <v>0</v>
      </c>
      <c r="K25" s="53">
        <f t="shared" si="4"/>
        <v>0</v>
      </c>
      <c r="L25" s="53">
        <f t="shared" si="4"/>
        <v>0</v>
      </c>
      <c r="M25" s="53">
        <f t="shared" si="4"/>
        <v>0</v>
      </c>
      <c r="N25" s="53">
        <f t="shared" si="4"/>
        <v>0</v>
      </c>
      <c r="O25" s="53">
        <f t="shared" si="4"/>
        <v>0</v>
      </c>
      <c r="P25" s="53">
        <f t="shared" si="4"/>
        <v>0</v>
      </c>
      <c r="Q25" s="53">
        <f t="shared" si="4"/>
        <v>0</v>
      </c>
      <c r="R25" s="53">
        <f t="shared" si="4"/>
        <v>0</v>
      </c>
      <c r="S25" s="53">
        <f t="shared" si="4"/>
        <v>0</v>
      </c>
      <c r="T25" s="53">
        <f t="shared" si="4"/>
        <v>0</v>
      </c>
      <c r="U25" s="53">
        <f t="shared" si="4"/>
        <v>0</v>
      </c>
      <c r="V25" s="53">
        <f t="shared" si="4"/>
        <v>0</v>
      </c>
      <c r="W25" s="53">
        <f t="shared" si="4"/>
        <v>0</v>
      </c>
      <c r="X25" s="53">
        <f t="shared" si="4"/>
        <v>0</v>
      </c>
      <c r="Y25" s="53">
        <f t="shared" si="4"/>
        <v>0</v>
      </c>
      <c r="Z25" s="53">
        <f t="shared" si="4"/>
        <v>0</v>
      </c>
      <c r="AA25" s="53">
        <f t="shared" si="4"/>
        <v>0</v>
      </c>
      <c r="AB25" s="53">
        <f t="shared" si="4"/>
        <v>0</v>
      </c>
    </row>
    <row r="27" spans="2:28">
      <c r="B27" s="107" t="s">
        <v>95</v>
      </c>
    </row>
  </sheetData>
  <mergeCells count="1">
    <mergeCell ref="B2:E2"/>
  </mergeCells>
  <phoneticPr fontId="0" type="noConversion"/>
  <pageMargins left="0.6692913385826772" right="0.39370078740157483" top="0.98425196850393704" bottom="0.98425196850393704" header="0.51181102362204722" footer="0.51181102362204722"/>
  <pageSetup paperSize="9" scale="75" orientation="landscape" r:id="rId1"/>
  <headerFooter alignWithMargins="0"/>
  <colBreaks count="1" manualBreakCount="1">
    <brk id="16" max="1048575" man="1"/>
  </colBreaks>
  <ignoredErrors>
    <ignoredError sqref="D8 E8:O8 Q8:AB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F25"/>
  <sheetViews>
    <sheetView showGridLines="0" zoomScaleNormal="100" workbookViewId="0">
      <selection activeCell="D28" sqref="D28"/>
    </sheetView>
  </sheetViews>
  <sheetFormatPr baseColWidth="10" defaultRowHeight="13.2"/>
  <cols>
    <col min="1" max="1" width="2.88671875" customWidth="1"/>
    <col min="2" max="2" width="38.33203125" bestFit="1" customWidth="1"/>
    <col min="3" max="3" width="2.88671875" customWidth="1"/>
    <col min="4" max="6" width="19.33203125" customWidth="1"/>
  </cols>
  <sheetData>
    <row r="1" spans="2:6" ht="15.6">
      <c r="B1" s="37"/>
      <c r="C1" s="37"/>
    </row>
    <row r="2" spans="2:6" ht="17.399999999999999">
      <c r="B2" s="115" t="s">
        <v>69</v>
      </c>
      <c r="C2" s="115"/>
      <c r="D2" s="115"/>
      <c r="E2" s="115"/>
      <c r="F2" s="115"/>
    </row>
    <row r="3" spans="2:6" ht="15.6" thickBot="1">
      <c r="B3" s="1"/>
      <c r="C3" s="1"/>
      <c r="D3" s="7"/>
      <c r="E3" s="7"/>
      <c r="F3" s="7"/>
    </row>
    <row r="4" spans="2:6" ht="31.2">
      <c r="B4" s="84"/>
      <c r="C4" s="17"/>
      <c r="D4" s="89" t="s">
        <v>11</v>
      </c>
      <c r="E4" s="90" t="s">
        <v>12</v>
      </c>
      <c r="F4" s="98" t="s">
        <v>84</v>
      </c>
    </row>
    <row r="5" spans="2:6" ht="15.6">
      <c r="B5" s="15" t="s">
        <v>55</v>
      </c>
      <c r="C5" s="6"/>
      <c r="D5" s="2">
        <f>SUM('6. Rentabilität monatl.'!D5:O5)</f>
        <v>0</v>
      </c>
      <c r="E5" s="12">
        <f>SUM('6. Rentabilität monatl.'!Q5:AB5)</f>
        <v>0</v>
      </c>
      <c r="F5" s="13"/>
    </row>
    <row r="6" spans="2:6" ht="15">
      <c r="B6" s="15" t="str">
        <f>"- Waren-/Materialeinsatz"</f>
        <v>- Waren-/Materialeinsatz</v>
      </c>
      <c r="C6" s="1"/>
      <c r="D6" s="5">
        <f>SUM('6. Rentabilität monatl.'!D6:O6)</f>
        <v>0</v>
      </c>
      <c r="E6" s="3">
        <f>SUM('6. Rentabilität monatl.'!Q6:AB6)</f>
        <v>0</v>
      </c>
      <c r="F6" s="4"/>
    </row>
    <row r="7" spans="2:6" ht="15.6">
      <c r="B7" s="85" t="str">
        <f>"= Rohertrag I"</f>
        <v>= Rohertrag I</v>
      </c>
      <c r="C7" s="6"/>
      <c r="D7" s="86">
        <f>SUM('6. Rentabilität monatl.'!D7:O7)</f>
        <v>0</v>
      </c>
      <c r="E7" s="87">
        <f>SUM('6. Rentabilität monatl.'!Q7:AB7)</f>
        <v>0</v>
      </c>
      <c r="F7" s="88">
        <f>F5-F6</f>
        <v>0</v>
      </c>
    </row>
    <row r="8" spans="2:6" ht="15">
      <c r="B8" s="15" t="str">
        <f>"- Personalkosten (inkl. Nebenkosten)"</f>
        <v>- Personalkosten (inkl. Nebenkosten)</v>
      </c>
      <c r="C8" s="1"/>
      <c r="D8" s="5">
        <f>SUM('6. Rentabilität monatl.'!D8:O8)</f>
        <v>0</v>
      </c>
      <c r="E8" s="3">
        <f>SUM('6. Rentabilität monatl.'!Q8:AB8)</f>
        <v>0</v>
      </c>
      <c r="F8" s="4"/>
    </row>
    <row r="9" spans="2:6" ht="15.6">
      <c r="B9" s="85" t="str">
        <f>"= Rohertrag II"</f>
        <v>= Rohertrag II</v>
      </c>
      <c r="C9" s="6"/>
      <c r="D9" s="86">
        <f>SUM('6. Rentabilität monatl.'!D9:O9)</f>
        <v>0</v>
      </c>
      <c r="E9" s="87">
        <f>SUM('6. Rentabilität monatl.'!Q9:AB9)</f>
        <v>0</v>
      </c>
      <c r="F9" s="88">
        <f>F7-F8</f>
        <v>0</v>
      </c>
    </row>
    <row r="10" spans="2:6" ht="15">
      <c r="B10" s="15" t="str">
        <f>"- Miete"</f>
        <v>- Miete</v>
      </c>
      <c r="C10" s="1"/>
      <c r="D10" s="5">
        <f>SUM('6. Rentabilität monatl.'!D10:O10)</f>
        <v>0</v>
      </c>
      <c r="E10" s="3">
        <f>SUM('6. Rentabilität monatl.'!Q10:AB10)</f>
        <v>0</v>
      </c>
      <c r="F10" s="4"/>
    </row>
    <row r="11" spans="2:6" ht="15">
      <c r="B11" s="15" t="str">
        <f>"- Gas, Wasser, Strom, Heizung"</f>
        <v>- Gas, Wasser, Strom, Heizung</v>
      </c>
      <c r="C11" s="1"/>
      <c r="D11" s="5">
        <f>SUM('6. Rentabilität monatl.'!D11:O11)</f>
        <v>0</v>
      </c>
      <c r="E11" s="3">
        <f>SUM('6. Rentabilität monatl.'!Q11:AB11)</f>
        <v>0</v>
      </c>
      <c r="F11" s="4"/>
    </row>
    <row r="12" spans="2:6" ht="15">
      <c r="B12" s="15" t="str">
        <f>"- Versicherungen"</f>
        <v>- Versicherungen</v>
      </c>
      <c r="C12" s="1"/>
      <c r="D12" s="5">
        <f>SUM('6. Rentabilität monatl.'!D12:O12)</f>
        <v>0</v>
      </c>
      <c r="E12" s="3">
        <f>SUM('6. Rentabilität monatl.'!Q12:AB12)</f>
        <v>0</v>
      </c>
      <c r="F12" s="4"/>
    </row>
    <row r="13" spans="2:6" ht="15">
      <c r="B13" s="15" t="str">
        <f>"- Fahrzeugkosten"</f>
        <v>- Fahrzeugkosten</v>
      </c>
      <c r="C13" s="1"/>
      <c r="D13" s="5">
        <f>SUM('6. Rentabilität monatl.'!D13:O13)</f>
        <v>0</v>
      </c>
      <c r="E13" s="3">
        <f>SUM('6. Rentabilität monatl.'!Q13:AB13)</f>
        <v>0</v>
      </c>
      <c r="F13" s="4"/>
    </row>
    <row r="14" spans="2:6" ht="15">
      <c r="B14" s="15" t="str">
        <f>"- Werbung, Reisekosten"</f>
        <v>- Werbung, Reisekosten</v>
      </c>
      <c r="C14" s="1"/>
      <c r="D14" s="5">
        <f>SUM('6. Rentabilität monatl.'!D14:O14)</f>
        <v>0</v>
      </c>
      <c r="E14" s="3">
        <f>SUM('6. Rentabilität monatl.'!Q14:AB14)</f>
        <v>0</v>
      </c>
      <c r="F14" s="4"/>
    </row>
    <row r="15" spans="2:6" ht="15">
      <c r="B15" s="15" t="str">
        <f>"- Verpackung"</f>
        <v>- Verpackung</v>
      </c>
      <c r="C15" s="1"/>
      <c r="D15" s="5">
        <f>SUM('6. Rentabilität monatl.'!D15:O15)</f>
        <v>0</v>
      </c>
      <c r="E15" s="3">
        <f>SUM('6. Rentabilität monatl.'!Q15:AB15)</f>
        <v>0</v>
      </c>
      <c r="F15" s="4"/>
    </row>
    <row r="16" spans="2:6" ht="15">
      <c r="B16" s="15" t="str">
        <f>"- Instandhaltung"</f>
        <v>- Instandhaltung</v>
      </c>
      <c r="C16" s="1"/>
      <c r="D16" s="5">
        <f>SUM('6. Rentabilität monatl.'!D16:O16)</f>
        <v>0</v>
      </c>
      <c r="E16" s="3">
        <f>SUM('6. Rentabilität monatl.'!Q16:AB16)</f>
        <v>0</v>
      </c>
      <c r="F16" s="4"/>
    </row>
    <row r="17" spans="2:6" ht="15">
      <c r="B17" s="15" t="str">
        <f>"- Bürobedarf, Telefon, Internet, etc."</f>
        <v>- Bürobedarf, Telefon, Internet, etc.</v>
      </c>
      <c r="C17" s="1"/>
      <c r="D17" s="5">
        <f>SUM('6. Rentabilität monatl.'!D17:O17)</f>
        <v>0</v>
      </c>
      <c r="E17" s="3">
        <f>SUM('6. Rentabilität monatl.'!Q17:AB17)</f>
        <v>0</v>
      </c>
      <c r="F17" s="4"/>
    </row>
    <row r="18" spans="2:6" ht="15">
      <c r="B18" s="15" t="str">
        <f>"- Steuerberater, Buchführung"</f>
        <v>- Steuerberater, Buchführung</v>
      </c>
      <c r="C18" s="1"/>
      <c r="D18" s="5">
        <f>SUM('6. Rentabilität monatl.'!D18:O18)</f>
        <v>0</v>
      </c>
      <c r="E18" s="3">
        <f>SUM('6. Rentabilität monatl.'!Q18:AB18)</f>
        <v>0</v>
      </c>
      <c r="F18" s="4"/>
    </row>
    <row r="19" spans="2:6" ht="15">
      <c r="B19" s="15" t="str">
        <f>"- Kammerbeiträge"</f>
        <v>- Kammerbeiträge</v>
      </c>
      <c r="C19" s="1"/>
      <c r="D19" s="5">
        <f>SUM('6. Rentabilität monatl.'!D19:O19)</f>
        <v>0</v>
      </c>
      <c r="E19" s="3">
        <f>SUM('6. Rentabilität monatl.'!Q19:AB19)</f>
        <v>0</v>
      </c>
      <c r="F19" s="4"/>
    </row>
    <row r="20" spans="2:6" ht="15">
      <c r="B20" s="15" t="str">
        <f>"- Zinsen / Leasing"</f>
        <v>- Zinsen / Leasing</v>
      </c>
      <c r="C20" s="1"/>
      <c r="D20" s="5">
        <f>SUM('6. Rentabilität monatl.'!D20:O20)</f>
        <v>0</v>
      </c>
      <c r="E20" s="3">
        <f>SUM('6. Rentabilität monatl.'!Q20:AB20)</f>
        <v>0</v>
      </c>
      <c r="F20" s="4"/>
    </row>
    <row r="21" spans="2:6" ht="15">
      <c r="B21" s="15" t="str">
        <f>"- Abschreibungen"</f>
        <v>- Abschreibungen</v>
      </c>
      <c r="C21" s="1"/>
      <c r="D21" s="5">
        <f>SUM('6. Rentabilität monatl.'!D21:O21)</f>
        <v>0</v>
      </c>
      <c r="E21" s="3">
        <f>SUM('6. Rentabilität monatl.'!Q21:AB21)</f>
        <v>0</v>
      </c>
      <c r="F21" s="4"/>
    </row>
    <row r="22" spans="2:6" ht="15">
      <c r="B22" s="15" t="str">
        <f>"- Sonstiges"</f>
        <v>- Sonstiges</v>
      </c>
      <c r="C22" s="1"/>
      <c r="D22" s="5">
        <f>SUM('6. Rentabilität monatl.'!D22:O22)</f>
        <v>0</v>
      </c>
      <c r="E22" s="3">
        <f>SUM('6. Rentabilität monatl.'!Q22:AB22)</f>
        <v>0</v>
      </c>
      <c r="F22" s="4"/>
    </row>
    <row r="23" spans="2:6" ht="15">
      <c r="B23" s="15" t="s">
        <v>85</v>
      </c>
      <c r="C23" s="1"/>
      <c r="D23" s="5">
        <f>SUM('6. Rentabilität monatl.'!D23:O23)</f>
        <v>0</v>
      </c>
      <c r="E23" s="3">
        <f>SUM('6. Rentabilität monatl.'!Q23:AB23)</f>
        <v>0</v>
      </c>
      <c r="F23" s="101"/>
    </row>
    <row r="24" spans="2:6" ht="15">
      <c r="B24" s="15" t="s">
        <v>88</v>
      </c>
      <c r="C24" s="1"/>
      <c r="D24" s="5">
        <f>SUM('6. Rentabilität monatl.'!D24:O24)</f>
        <v>0</v>
      </c>
      <c r="E24" s="3">
        <f>SUM('6. Rentabilität monatl.'!Q24:AB24)</f>
        <v>0</v>
      </c>
      <c r="F24" s="101"/>
    </row>
    <row r="25" spans="2:6" ht="16.2" thickBot="1">
      <c r="B25" s="81" t="s">
        <v>83</v>
      </c>
      <c r="C25" s="6"/>
      <c r="D25" s="53">
        <f>SUM('6. Rentabilität monatl.'!D25:O25)</f>
        <v>0</v>
      </c>
      <c r="E25" s="75">
        <f>SUM('6. Rentabilität monatl.'!Q25:AB25)</f>
        <v>0</v>
      </c>
      <c r="F25" s="54">
        <f>F9-(SUM(F10:F22))</f>
        <v>0</v>
      </c>
    </row>
  </sheetData>
  <mergeCells count="1">
    <mergeCell ref="B2:F2"/>
  </mergeCells>
  <pageMargins left="0.70866141732283472" right="0.70866141732283472" top="0.78740157480314965" bottom="0.78740157480314965"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C40"/>
  <sheetViews>
    <sheetView showGridLines="0" tabSelected="1" topLeftCell="A11" zoomScaleNormal="100" workbookViewId="0">
      <selection activeCell="D32" sqref="D32"/>
    </sheetView>
  </sheetViews>
  <sheetFormatPr baseColWidth="10" defaultColWidth="11.44140625" defaultRowHeight="15"/>
  <cols>
    <col min="1" max="1" width="3" style="1" customWidth="1"/>
    <col min="2" max="2" width="51.5546875" style="1" customWidth="1"/>
    <col min="3" max="3" width="3" style="1" customWidth="1"/>
    <col min="4" max="15" width="10.33203125" style="1" customWidth="1"/>
    <col min="16" max="16" width="3" style="1" customWidth="1"/>
    <col min="17" max="28" width="10.33203125" style="1" customWidth="1"/>
    <col min="29" max="16384" width="11.44140625" style="1"/>
  </cols>
  <sheetData>
    <row r="2" spans="2:29" ht="17.399999999999999">
      <c r="B2" s="39" t="s">
        <v>70</v>
      </c>
      <c r="D2" s="36"/>
      <c r="E2" s="6"/>
      <c r="F2" s="6"/>
      <c r="G2" s="6"/>
      <c r="H2" s="6"/>
      <c r="J2" s="6"/>
      <c r="K2" s="6"/>
      <c r="L2" s="6"/>
      <c r="M2" s="6"/>
      <c r="N2" s="6"/>
      <c r="O2" s="6"/>
      <c r="P2" s="6"/>
      <c r="Q2" s="36"/>
      <c r="R2" s="6"/>
      <c r="S2" s="6"/>
      <c r="T2" s="6"/>
      <c r="U2" s="6"/>
      <c r="V2" s="6"/>
      <c r="W2" s="6"/>
      <c r="X2" s="6"/>
      <c r="Y2" s="6"/>
      <c r="Z2" s="6"/>
      <c r="AA2" s="6"/>
      <c r="AB2" s="6"/>
      <c r="AC2" s="6"/>
    </row>
    <row r="3" spans="2:29" ht="17.399999999999999">
      <c r="B3" s="39"/>
      <c r="D3" s="36"/>
      <c r="E3" s="6"/>
      <c r="F3" s="6"/>
      <c r="G3" s="6"/>
      <c r="H3" s="6"/>
      <c r="J3" s="6"/>
      <c r="K3" s="6"/>
      <c r="L3" s="6"/>
      <c r="M3" s="6"/>
      <c r="N3" s="6"/>
      <c r="O3" s="6"/>
      <c r="P3" s="6"/>
      <c r="Q3" s="36"/>
      <c r="R3" s="6"/>
      <c r="S3" s="6"/>
      <c r="T3" s="6"/>
      <c r="U3" s="6"/>
      <c r="V3" s="6"/>
      <c r="W3" s="6"/>
      <c r="X3" s="6"/>
      <c r="Y3" s="6"/>
      <c r="Z3" s="6"/>
      <c r="AA3" s="6"/>
      <c r="AB3" s="6"/>
      <c r="AC3" s="6"/>
    </row>
    <row r="4" spans="2:29" ht="15.6" thickBot="1"/>
    <row r="5" spans="2:29" ht="16.2" thickBot="1">
      <c r="B5" s="17"/>
      <c r="C5" s="17"/>
      <c r="D5" s="91" t="s">
        <v>13</v>
      </c>
      <c r="E5" s="92" t="s">
        <v>14</v>
      </c>
      <c r="F5" s="92" t="s">
        <v>15</v>
      </c>
      <c r="G5" s="92" t="s">
        <v>16</v>
      </c>
      <c r="H5" s="92" t="s">
        <v>17</v>
      </c>
      <c r="I5" s="92" t="s">
        <v>18</v>
      </c>
      <c r="J5" s="92" t="s">
        <v>19</v>
      </c>
      <c r="K5" s="92" t="s">
        <v>20</v>
      </c>
      <c r="L5" s="92" t="s">
        <v>21</v>
      </c>
      <c r="M5" s="92" t="s">
        <v>22</v>
      </c>
      <c r="N5" s="92" t="s">
        <v>23</v>
      </c>
      <c r="O5" s="93" t="s">
        <v>24</v>
      </c>
      <c r="P5" s="17"/>
      <c r="Q5" s="91" t="s">
        <v>25</v>
      </c>
      <c r="R5" s="92" t="s">
        <v>26</v>
      </c>
      <c r="S5" s="92" t="s">
        <v>27</v>
      </c>
      <c r="T5" s="92" t="s">
        <v>28</v>
      </c>
      <c r="U5" s="92" t="s">
        <v>29</v>
      </c>
      <c r="V5" s="92" t="s">
        <v>30</v>
      </c>
      <c r="W5" s="92" t="s">
        <v>31</v>
      </c>
      <c r="X5" s="92" t="s">
        <v>32</v>
      </c>
      <c r="Y5" s="92" t="s">
        <v>33</v>
      </c>
      <c r="Z5" s="92" t="s">
        <v>34</v>
      </c>
      <c r="AA5" s="92" t="s">
        <v>35</v>
      </c>
      <c r="AB5" s="93" t="s">
        <v>36</v>
      </c>
    </row>
    <row r="6" spans="2:29" ht="16.2" thickBot="1">
      <c r="B6" s="6"/>
      <c r="C6" s="6"/>
    </row>
    <row r="7" spans="2:29" ht="15.6">
      <c r="B7" s="111" t="s">
        <v>8</v>
      </c>
      <c r="D7" s="48">
        <f>'2. Finanzplanung '!C7</f>
        <v>0</v>
      </c>
      <c r="E7" s="49">
        <f>D37</f>
        <v>0</v>
      </c>
      <c r="F7" s="49">
        <f t="shared" ref="F7:O7" si="0">E37</f>
        <v>0</v>
      </c>
      <c r="G7" s="49">
        <f t="shared" si="0"/>
        <v>0</v>
      </c>
      <c r="H7" s="49">
        <f t="shared" si="0"/>
        <v>0</v>
      </c>
      <c r="I7" s="49">
        <f t="shared" si="0"/>
        <v>0</v>
      </c>
      <c r="J7" s="49">
        <f t="shared" si="0"/>
        <v>0</v>
      </c>
      <c r="K7" s="49">
        <f t="shared" si="0"/>
        <v>0</v>
      </c>
      <c r="L7" s="49">
        <f t="shared" si="0"/>
        <v>0</v>
      </c>
      <c r="M7" s="49">
        <f t="shared" si="0"/>
        <v>0</v>
      </c>
      <c r="N7" s="49">
        <f t="shared" si="0"/>
        <v>0</v>
      </c>
      <c r="O7" s="49">
        <f t="shared" si="0"/>
        <v>0</v>
      </c>
      <c r="Q7" s="48">
        <f>O37</f>
        <v>0</v>
      </c>
      <c r="R7" s="49">
        <f>Q37</f>
        <v>0</v>
      </c>
      <c r="S7" s="49">
        <f t="shared" ref="S7:AB7" si="1">R37</f>
        <v>0</v>
      </c>
      <c r="T7" s="49">
        <f t="shared" si="1"/>
        <v>0</v>
      </c>
      <c r="U7" s="49">
        <f t="shared" si="1"/>
        <v>0</v>
      </c>
      <c r="V7" s="49">
        <f t="shared" si="1"/>
        <v>0</v>
      </c>
      <c r="W7" s="49">
        <f t="shared" si="1"/>
        <v>0</v>
      </c>
      <c r="X7" s="49">
        <f t="shared" si="1"/>
        <v>0</v>
      </c>
      <c r="Y7" s="49">
        <f t="shared" si="1"/>
        <v>0</v>
      </c>
      <c r="Z7" s="49">
        <f t="shared" si="1"/>
        <v>0</v>
      </c>
      <c r="AA7" s="49">
        <f t="shared" si="1"/>
        <v>0</v>
      </c>
      <c r="AB7" s="50">
        <f t="shared" si="1"/>
        <v>0</v>
      </c>
    </row>
    <row r="8" spans="2:29" ht="22.5" customHeight="1">
      <c r="B8" s="6" t="s">
        <v>71</v>
      </c>
      <c r="C8" s="6"/>
    </row>
    <row r="9" spans="2:29">
      <c r="B9" s="108" t="str">
        <f>"+ Zahlungseingänge (aus Umsatz)"</f>
        <v>+ Zahlungseingänge (aus Umsatz)</v>
      </c>
      <c r="D9" s="5">
        <f>'6. Rentabilität monatl.'!D5</f>
        <v>0</v>
      </c>
      <c r="E9" s="3">
        <f>'6. Rentabilität monatl.'!E5</f>
        <v>0</v>
      </c>
      <c r="F9" s="3">
        <f>'6. Rentabilität monatl.'!F5</f>
        <v>0</v>
      </c>
      <c r="G9" s="3">
        <f>'6. Rentabilität monatl.'!G5</f>
        <v>0</v>
      </c>
      <c r="H9" s="3">
        <f>'6. Rentabilität monatl.'!H5</f>
        <v>0</v>
      </c>
      <c r="I9" s="3">
        <f>'6. Rentabilität monatl.'!I5</f>
        <v>0</v>
      </c>
      <c r="J9" s="3">
        <f>'6. Rentabilität monatl.'!J5</f>
        <v>0</v>
      </c>
      <c r="K9" s="3">
        <f>'6. Rentabilität monatl.'!K5</f>
        <v>0</v>
      </c>
      <c r="L9" s="3">
        <f>'6. Rentabilität monatl.'!L5</f>
        <v>0</v>
      </c>
      <c r="M9" s="3">
        <f>'6. Rentabilität monatl.'!M5</f>
        <v>0</v>
      </c>
      <c r="N9" s="3">
        <f>'6. Rentabilität monatl.'!N5</f>
        <v>0</v>
      </c>
      <c r="O9" s="4">
        <f>'6. Rentabilität monatl.'!O5</f>
        <v>0</v>
      </c>
      <c r="Q9" s="5">
        <f>'6. Rentabilität monatl.'!Q5</f>
        <v>0</v>
      </c>
      <c r="R9" s="3">
        <f>'6. Rentabilität monatl.'!R5</f>
        <v>0</v>
      </c>
      <c r="S9" s="3">
        <f>'6. Rentabilität monatl.'!S5</f>
        <v>0</v>
      </c>
      <c r="T9" s="3">
        <f>'6. Rentabilität monatl.'!T5</f>
        <v>0</v>
      </c>
      <c r="U9" s="3">
        <f>'6. Rentabilität monatl.'!U5</f>
        <v>0</v>
      </c>
      <c r="V9" s="3">
        <f>'6. Rentabilität monatl.'!V5</f>
        <v>0</v>
      </c>
      <c r="W9" s="3">
        <f>'6. Rentabilität monatl.'!W5</f>
        <v>0</v>
      </c>
      <c r="X9" s="3">
        <f>'6. Rentabilität monatl.'!X5</f>
        <v>0</v>
      </c>
      <c r="Y9" s="3">
        <f>'6. Rentabilität monatl.'!Y5</f>
        <v>0</v>
      </c>
      <c r="Z9" s="3">
        <f>'6. Rentabilität monatl.'!Z5</f>
        <v>0</v>
      </c>
      <c r="AA9" s="3">
        <f>'6. Rentabilität monatl.'!AA5</f>
        <v>0</v>
      </c>
      <c r="AB9" s="4">
        <f>'6. Rentabilität monatl.'!AB5</f>
        <v>0</v>
      </c>
    </row>
    <row r="10" spans="2:29">
      <c r="B10" s="108" t="str">
        <f>"+ Darlehen"</f>
        <v>+ Darlehen</v>
      </c>
      <c r="D10" s="5">
        <f>'2. Finanzplanung '!C9+'2. Finanzplanung '!C10</f>
        <v>0</v>
      </c>
      <c r="E10" s="3"/>
      <c r="F10" s="3"/>
      <c r="G10" s="3"/>
      <c r="H10" s="3"/>
      <c r="I10" s="3"/>
      <c r="J10" s="3"/>
      <c r="K10" s="3"/>
      <c r="L10" s="3"/>
      <c r="M10" s="3"/>
      <c r="N10" s="3"/>
      <c r="O10" s="4"/>
      <c r="Q10" s="5"/>
      <c r="R10" s="3"/>
      <c r="S10" s="3"/>
      <c r="T10" s="3"/>
      <c r="U10" s="3"/>
      <c r="V10" s="3"/>
      <c r="W10" s="3"/>
      <c r="X10" s="3"/>
      <c r="Y10" s="3"/>
      <c r="Z10" s="3"/>
      <c r="AA10" s="3"/>
      <c r="AB10" s="4"/>
    </row>
    <row r="11" spans="2:29">
      <c r="B11" s="108" t="str">
        <f>"+ Sonst. Einkünfte"</f>
        <v>+ Sonst. Einkünfte</v>
      </c>
      <c r="D11" s="5"/>
      <c r="E11" s="3"/>
      <c r="F11" s="3"/>
      <c r="G11" s="3"/>
      <c r="H11" s="3"/>
      <c r="I11" s="3"/>
      <c r="J11" s="3"/>
      <c r="K11" s="3"/>
      <c r="L11" s="3"/>
      <c r="M11" s="3"/>
      <c r="N11" s="3"/>
      <c r="O11" s="4"/>
      <c r="Q11" s="5"/>
      <c r="R11" s="3"/>
      <c r="S11" s="3"/>
      <c r="T11" s="3"/>
      <c r="U11" s="3"/>
      <c r="V11" s="3"/>
      <c r="W11" s="3"/>
      <c r="X11" s="3"/>
      <c r="Y11" s="3"/>
      <c r="Z11" s="3"/>
      <c r="AA11" s="3"/>
      <c r="AB11" s="4"/>
    </row>
    <row r="12" spans="2:29" s="6" customFormat="1" ht="16.2" thickBot="1">
      <c r="B12" s="81" t="s">
        <v>73</v>
      </c>
      <c r="D12" s="53">
        <f>SUM(D9:D11)</f>
        <v>0</v>
      </c>
      <c r="E12" s="53">
        <f t="shared" ref="E12:O12" si="2">SUM(E9:E11)</f>
        <v>0</v>
      </c>
      <c r="F12" s="53">
        <f t="shared" si="2"/>
        <v>0</v>
      </c>
      <c r="G12" s="53">
        <f t="shared" si="2"/>
        <v>0</v>
      </c>
      <c r="H12" s="53">
        <f t="shared" si="2"/>
        <v>0</v>
      </c>
      <c r="I12" s="53">
        <f t="shared" si="2"/>
        <v>0</v>
      </c>
      <c r="J12" s="53">
        <f t="shared" si="2"/>
        <v>0</v>
      </c>
      <c r="K12" s="53">
        <f t="shared" si="2"/>
        <v>0</v>
      </c>
      <c r="L12" s="53">
        <f t="shared" si="2"/>
        <v>0</v>
      </c>
      <c r="M12" s="53">
        <f t="shared" si="2"/>
        <v>0</v>
      </c>
      <c r="N12" s="53">
        <f t="shared" si="2"/>
        <v>0</v>
      </c>
      <c r="O12" s="53">
        <f t="shared" si="2"/>
        <v>0</v>
      </c>
      <c r="Q12" s="53">
        <f>SUM(Q9:Q11)</f>
        <v>0</v>
      </c>
      <c r="R12" s="53">
        <f t="shared" ref="R12:AB12" si="3">SUM(R9:R11)</f>
        <v>0</v>
      </c>
      <c r="S12" s="53">
        <f t="shared" si="3"/>
        <v>0</v>
      </c>
      <c r="T12" s="53">
        <f t="shared" si="3"/>
        <v>0</v>
      </c>
      <c r="U12" s="53">
        <f t="shared" si="3"/>
        <v>0</v>
      </c>
      <c r="V12" s="53">
        <f t="shared" si="3"/>
        <v>0</v>
      </c>
      <c r="W12" s="53">
        <f t="shared" si="3"/>
        <v>0</v>
      </c>
      <c r="X12" s="53">
        <f t="shared" si="3"/>
        <v>0</v>
      </c>
      <c r="Y12" s="53">
        <f t="shared" si="3"/>
        <v>0</v>
      </c>
      <c r="Z12" s="53">
        <f t="shared" si="3"/>
        <v>0</v>
      </c>
      <c r="AA12" s="53">
        <f t="shared" si="3"/>
        <v>0</v>
      </c>
      <c r="AB12" s="53">
        <f t="shared" si="3"/>
        <v>0</v>
      </c>
    </row>
    <row r="13" spans="2:29" ht="4.5" customHeight="1">
      <c r="B13" s="6"/>
      <c r="C13" s="6"/>
    </row>
    <row r="14" spans="2:29" ht="16.2" thickBot="1">
      <c r="B14" s="6" t="s">
        <v>72</v>
      </c>
      <c r="C14" s="6"/>
    </row>
    <row r="15" spans="2:29">
      <c r="B15" s="47" t="str">
        <f>"Waren/Material"</f>
        <v>Waren/Material</v>
      </c>
      <c r="D15" s="48">
        <f>'6. Rentabilität monatl.'!D6</f>
        <v>0</v>
      </c>
      <c r="E15" s="49">
        <f>'6. Rentabilität monatl.'!E6</f>
        <v>0</v>
      </c>
      <c r="F15" s="49">
        <f>'6. Rentabilität monatl.'!F6</f>
        <v>0</v>
      </c>
      <c r="G15" s="49">
        <f>'6. Rentabilität monatl.'!G6</f>
        <v>0</v>
      </c>
      <c r="H15" s="49">
        <f>'6. Rentabilität monatl.'!H6</f>
        <v>0</v>
      </c>
      <c r="I15" s="49">
        <f>'6. Rentabilität monatl.'!I6</f>
        <v>0</v>
      </c>
      <c r="J15" s="49">
        <f>'6. Rentabilität monatl.'!J6</f>
        <v>0</v>
      </c>
      <c r="K15" s="49">
        <f>'6. Rentabilität monatl.'!K6</f>
        <v>0</v>
      </c>
      <c r="L15" s="49">
        <f>'6. Rentabilität monatl.'!L6</f>
        <v>0</v>
      </c>
      <c r="M15" s="49">
        <f>'6. Rentabilität monatl.'!M6</f>
        <v>0</v>
      </c>
      <c r="N15" s="49">
        <f>'6. Rentabilität monatl.'!N6</f>
        <v>0</v>
      </c>
      <c r="O15" s="50">
        <f>'6. Rentabilität monatl.'!O6</f>
        <v>0</v>
      </c>
      <c r="Q15" s="48">
        <f>'6. Rentabilität monatl.'!Q6</f>
        <v>0</v>
      </c>
      <c r="R15" s="49">
        <f>'6. Rentabilität monatl.'!R6</f>
        <v>0</v>
      </c>
      <c r="S15" s="49">
        <f>'6. Rentabilität monatl.'!S6</f>
        <v>0</v>
      </c>
      <c r="T15" s="49">
        <f>'6. Rentabilität monatl.'!T6</f>
        <v>0</v>
      </c>
      <c r="U15" s="49">
        <f>'6. Rentabilität monatl.'!U6</f>
        <v>0</v>
      </c>
      <c r="V15" s="49">
        <f>'6. Rentabilität monatl.'!V6</f>
        <v>0</v>
      </c>
      <c r="W15" s="49">
        <f>'6. Rentabilität monatl.'!W6</f>
        <v>0</v>
      </c>
      <c r="X15" s="49">
        <f>'6. Rentabilität monatl.'!X6</f>
        <v>0</v>
      </c>
      <c r="Y15" s="49">
        <f>'6. Rentabilität monatl.'!Y6</f>
        <v>0</v>
      </c>
      <c r="Z15" s="49">
        <f>'6. Rentabilität monatl.'!Z6</f>
        <v>0</v>
      </c>
      <c r="AA15" s="49">
        <f>'6. Rentabilität monatl.'!AA6</f>
        <v>0</v>
      </c>
      <c r="AB15" s="50">
        <f>'6. Rentabilität monatl.'!AB6</f>
        <v>0</v>
      </c>
    </row>
    <row r="16" spans="2:29">
      <c r="B16" s="15" t="str">
        <f>"+ Personal (inkl. Nebenkosten)"</f>
        <v>+ Personal (inkl. Nebenkosten)</v>
      </c>
      <c r="D16" s="5">
        <f>'6. Rentabilität monatl.'!D8</f>
        <v>0</v>
      </c>
      <c r="E16" s="3">
        <f>'6. Rentabilität monatl.'!E8</f>
        <v>0</v>
      </c>
      <c r="F16" s="3">
        <f>'6. Rentabilität monatl.'!F8</f>
        <v>0</v>
      </c>
      <c r="G16" s="3">
        <f>'6. Rentabilität monatl.'!G8</f>
        <v>0</v>
      </c>
      <c r="H16" s="3">
        <f>'6. Rentabilität monatl.'!H8</f>
        <v>0</v>
      </c>
      <c r="I16" s="3">
        <f>'6. Rentabilität monatl.'!I8</f>
        <v>0</v>
      </c>
      <c r="J16" s="3">
        <f>'6. Rentabilität monatl.'!J8</f>
        <v>0</v>
      </c>
      <c r="K16" s="3">
        <f>'6. Rentabilität monatl.'!K8</f>
        <v>0</v>
      </c>
      <c r="L16" s="3">
        <f>'6. Rentabilität monatl.'!L8</f>
        <v>0</v>
      </c>
      <c r="M16" s="3">
        <f>'6. Rentabilität monatl.'!M8</f>
        <v>0</v>
      </c>
      <c r="N16" s="3">
        <f>'6. Rentabilität monatl.'!N8</f>
        <v>0</v>
      </c>
      <c r="O16" s="4">
        <f>'6. Rentabilität monatl.'!O8</f>
        <v>0</v>
      </c>
      <c r="Q16" s="5">
        <f>'6. Rentabilität monatl.'!Q8</f>
        <v>0</v>
      </c>
      <c r="R16" s="3">
        <f>'6. Rentabilität monatl.'!R8</f>
        <v>0</v>
      </c>
      <c r="S16" s="3">
        <f>'6. Rentabilität monatl.'!S8</f>
        <v>0</v>
      </c>
      <c r="T16" s="3">
        <f>'6. Rentabilität monatl.'!T8</f>
        <v>0</v>
      </c>
      <c r="U16" s="3">
        <f>'6. Rentabilität monatl.'!U8</f>
        <v>0</v>
      </c>
      <c r="V16" s="3">
        <f>'6. Rentabilität monatl.'!V8</f>
        <v>0</v>
      </c>
      <c r="W16" s="3">
        <f>'6. Rentabilität monatl.'!W8</f>
        <v>0</v>
      </c>
      <c r="X16" s="3">
        <f>'6. Rentabilität monatl.'!X8</f>
        <v>0</v>
      </c>
      <c r="Y16" s="3">
        <f>'6. Rentabilität monatl.'!Y8</f>
        <v>0</v>
      </c>
      <c r="Z16" s="3">
        <f>'6. Rentabilität monatl.'!Z8</f>
        <v>0</v>
      </c>
      <c r="AA16" s="3">
        <f>'6. Rentabilität monatl.'!AA8</f>
        <v>0</v>
      </c>
      <c r="AB16" s="4">
        <f>'6. Rentabilität monatl.'!AB8</f>
        <v>0</v>
      </c>
    </row>
    <row r="17" spans="2:28">
      <c r="B17" s="15" t="str">
        <f>"+ Miete"</f>
        <v>+ Miete</v>
      </c>
      <c r="D17" s="5">
        <f>'6. Rentabilität monatl.'!D10</f>
        <v>0</v>
      </c>
      <c r="E17" s="3">
        <f>'6. Rentabilität monatl.'!E10</f>
        <v>0</v>
      </c>
      <c r="F17" s="3">
        <f>'6. Rentabilität monatl.'!F10</f>
        <v>0</v>
      </c>
      <c r="G17" s="3">
        <f>'6. Rentabilität monatl.'!G10</f>
        <v>0</v>
      </c>
      <c r="H17" s="3">
        <f>'6. Rentabilität monatl.'!H10</f>
        <v>0</v>
      </c>
      <c r="I17" s="3">
        <f>'6. Rentabilität monatl.'!I10</f>
        <v>0</v>
      </c>
      <c r="J17" s="3">
        <f>'6. Rentabilität monatl.'!J10</f>
        <v>0</v>
      </c>
      <c r="K17" s="3">
        <f>'6. Rentabilität monatl.'!K10</f>
        <v>0</v>
      </c>
      <c r="L17" s="3">
        <f>'6. Rentabilität monatl.'!L10</f>
        <v>0</v>
      </c>
      <c r="M17" s="3">
        <f>'6. Rentabilität monatl.'!M10</f>
        <v>0</v>
      </c>
      <c r="N17" s="3">
        <f>'6. Rentabilität monatl.'!N10</f>
        <v>0</v>
      </c>
      <c r="O17" s="4">
        <f>'6. Rentabilität monatl.'!O10</f>
        <v>0</v>
      </c>
      <c r="Q17" s="5">
        <f>'6. Rentabilität monatl.'!Q10</f>
        <v>0</v>
      </c>
      <c r="R17" s="3">
        <f>'6. Rentabilität monatl.'!R10</f>
        <v>0</v>
      </c>
      <c r="S17" s="3">
        <f>'6. Rentabilität monatl.'!S10</f>
        <v>0</v>
      </c>
      <c r="T17" s="3">
        <f>'6. Rentabilität monatl.'!T10</f>
        <v>0</v>
      </c>
      <c r="U17" s="3">
        <f>'6. Rentabilität monatl.'!U10</f>
        <v>0</v>
      </c>
      <c r="V17" s="3">
        <f>'6. Rentabilität monatl.'!V10</f>
        <v>0</v>
      </c>
      <c r="W17" s="3">
        <f>'6. Rentabilität monatl.'!W10</f>
        <v>0</v>
      </c>
      <c r="X17" s="3">
        <f>'6. Rentabilität monatl.'!X10</f>
        <v>0</v>
      </c>
      <c r="Y17" s="3">
        <f>'6. Rentabilität monatl.'!Y10</f>
        <v>0</v>
      </c>
      <c r="Z17" s="3">
        <f>'6. Rentabilität monatl.'!Z10</f>
        <v>0</v>
      </c>
      <c r="AA17" s="3">
        <f>'6. Rentabilität monatl.'!AA10</f>
        <v>0</v>
      </c>
      <c r="AB17" s="4">
        <f>'6. Rentabilität monatl.'!AB10</f>
        <v>0</v>
      </c>
    </row>
    <row r="18" spans="2:28">
      <c r="B18" s="15" t="str">
        <f>"+ Gas, Wasser, Strom, Heizung"</f>
        <v>+ Gas, Wasser, Strom, Heizung</v>
      </c>
      <c r="D18" s="5">
        <f>'6. Rentabilität monatl.'!D11</f>
        <v>0</v>
      </c>
      <c r="E18" s="3">
        <f>'6. Rentabilität monatl.'!E11</f>
        <v>0</v>
      </c>
      <c r="F18" s="3">
        <f>'6. Rentabilität monatl.'!F11</f>
        <v>0</v>
      </c>
      <c r="G18" s="3">
        <f>'6. Rentabilität monatl.'!G11</f>
        <v>0</v>
      </c>
      <c r="H18" s="3">
        <f>'6. Rentabilität monatl.'!H11</f>
        <v>0</v>
      </c>
      <c r="I18" s="3">
        <f>'6. Rentabilität monatl.'!I11</f>
        <v>0</v>
      </c>
      <c r="J18" s="3">
        <f>'6. Rentabilität monatl.'!J11</f>
        <v>0</v>
      </c>
      <c r="K18" s="3">
        <f>'6. Rentabilität monatl.'!K11</f>
        <v>0</v>
      </c>
      <c r="L18" s="3">
        <f>'6. Rentabilität monatl.'!L11</f>
        <v>0</v>
      </c>
      <c r="M18" s="3">
        <f>'6. Rentabilität monatl.'!M11</f>
        <v>0</v>
      </c>
      <c r="N18" s="3">
        <f>'6. Rentabilität monatl.'!N11</f>
        <v>0</v>
      </c>
      <c r="O18" s="4">
        <f>'6. Rentabilität monatl.'!O11</f>
        <v>0</v>
      </c>
      <c r="Q18" s="5">
        <f>'6. Rentabilität monatl.'!Q11</f>
        <v>0</v>
      </c>
      <c r="R18" s="3">
        <f>'6. Rentabilität monatl.'!R11</f>
        <v>0</v>
      </c>
      <c r="S18" s="3">
        <f>'6. Rentabilität monatl.'!S11</f>
        <v>0</v>
      </c>
      <c r="T18" s="3">
        <f>'6. Rentabilität monatl.'!T11</f>
        <v>0</v>
      </c>
      <c r="U18" s="3">
        <f>'6. Rentabilität monatl.'!U11</f>
        <v>0</v>
      </c>
      <c r="V18" s="3">
        <f>'6. Rentabilität monatl.'!V11</f>
        <v>0</v>
      </c>
      <c r="W18" s="3">
        <f>'6. Rentabilität monatl.'!W11</f>
        <v>0</v>
      </c>
      <c r="X18" s="3">
        <f>'6. Rentabilität monatl.'!X11</f>
        <v>0</v>
      </c>
      <c r="Y18" s="3">
        <f>'6. Rentabilität monatl.'!Y11</f>
        <v>0</v>
      </c>
      <c r="Z18" s="3">
        <f>'6. Rentabilität monatl.'!Z11</f>
        <v>0</v>
      </c>
      <c r="AA18" s="3">
        <f>'6. Rentabilität monatl.'!AA11</f>
        <v>0</v>
      </c>
      <c r="AB18" s="4">
        <f>'6. Rentabilität monatl.'!AB11</f>
        <v>0</v>
      </c>
    </row>
    <row r="19" spans="2:28">
      <c r="B19" s="15" t="str">
        <f>"+ Versicherungen"</f>
        <v>+ Versicherungen</v>
      </c>
      <c r="D19" s="5">
        <f>'6. Rentabilität monatl.'!D12</f>
        <v>0</v>
      </c>
      <c r="E19" s="3">
        <f>'6. Rentabilität monatl.'!E12</f>
        <v>0</v>
      </c>
      <c r="F19" s="3">
        <f>'6. Rentabilität monatl.'!F12</f>
        <v>0</v>
      </c>
      <c r="G19" s="3">
        <f>'6. Rentabilität monatl.'!G12</f>
        <v>0</v>
      </c>
      <c r="H19" s="3">
        <f>'6. Rentabilität monatl.'!H12</f>
        <v>0</v>
      </c>
      <c r="I19" s="3">
        <f>'6. Rentabilität monatl.'!I12</f>
        <v>0</v>
      </c>
      <c r="J19" s="3">
        <f>'6. Rentabilität monatl.'!J12</f>
        <v>0</v>
      </c>
      <c r="K19" s="3">
        <f>'6. Rentabilität monatl.'!K12</f>
        <v>0</v>
      </c>
      <c r="L19" s="3">
        <f>'6. Rentabilität monatl.'!L12</f>
        <v>0</v>
      </c>
      <c r="M19" s="3">
        <f>'6. Rentabilität monatl.'!M12</f>
        <v>0</v>
      </c>
      <c r="N19" s="3">
        <f>'6. Rentabilität monatl.'!N12</f>
        <v>0</v>
      </c>
      <c r="O19" s="4">
        <f>'6. Rentabilität monatl.'!O12</f>
        <v>0</v>
      </c>
      <c r="Q19" s="5">
        <f>'6. Rentabilität monatl.'!Q12</f>
        <v>0</v>
      </c>
      <c r="R19" s="3">
        <f>'6. Rentabilität monatl.'!R12</f>
        <v>0</v>
      </c>
      <c r="S19" s="3">
        <f>'6. Rentabilität monatl.'!S12</f>
        <v>0</v>
      </c>
      <c r="T19" s="3">
        <f>'6. Rentabilität monatl.'!T12</f>
        <v>0</v>
      </c>
      <c r="U19" s="3">
        <f>'6. Rentabilität monatl.'!U12</f>
        <v>0</v>
      </c>
      <c r="V19" s="3">
        <f>'6. Rentabilität monatl.'!V12</f>
        <v>0</v>
      </c>
      <c r="W19" s="3">
        <f>'6. Rentabilität monatl.'!W12</f>
        <v>0</v>
      </c>
      <c r="X19" s="3">
        <f>'6. Rentabilität monatl.'!X12</f>
        <v>0</v>
      </c>
      <c r="Y19" s="3">
        <f>'6. Rentabilität monatl.'!Y12</f>
        <v>0</v>
      </c>
      <c r="Z19" s="3">
        <f>'6. Rentabilität monatl.'!Z12</f>
        <v>0</v>
      </c>
      <c r="AA19" s="3">
        <f>'6. Rentabilität monatl.'!AA12</f>
        <v>0</v>
      </c>
      <c r="AB19" s="4">
        <f>'6. Rentabilität monatl.'!AB12</f>
        <v>0</v>
      </c>
    </row>
    <row r="20" spans="2:28">
      <c r="B20" s="15" t="str">
        <f>"+ Fahrzeugkosten"</f>
        <v>+ Fahrzeugkosten</v>
      </c>
      <c r="D20" s="5">
        <f>'6. Rentabilität monatl.'!D13</f>
        <v>0</v>
      </c>
      <c r="E20" s="3">
        <f>'6. Rentabilität monatl.'!E13</f>
        <v>0</v>
      </c>
      <c r="F20" s="3">
        <f>'6. Rentabilität monatl.'!F13</f>
        <v>0</v>
      </c>
      <c r="G20" s="3">
        <f>'6. Rentabilität monatl.'!G13</f>
        <v>0</v>
      </c>
      <c r="H20" s="3">
        <f>'6. Rentabilität monatl.'!H13</f>
        <v>0</v>
      </c>
      <c r="I20" s="3">
        <f>'6. Rentabilität monatl.'!I13</f>
        <v>0</v>
      </c>
      <c r="J20" s="3">
        <f>'6. Rentabilität monatl.'!J13</f>
        <v>0</v>
      </c>
      <c r="K20" s="3">
        <f>'6. Rentabilität monatl.'!K13</f>
        <v>0</v>
      </c>
      <c r="L20" s="3">
        <f>'6. Rentabilität monatl.'!L13</f>
        <v>0</v>
      </c>
      <c r="M20" s="3">
        <f>'6. Rentabilität monatl.'!M13</f>
        <v>0</v>
      </c>
      <c r="N20" s="3">
        <f>'6. Rentabilität monatl.'!N13</f>
        <v>0</v>
      </c>
      <c r="O20" s="4">
        <f>'6. Rentabilität monatl.'!O13</f>
        <v>0</v>
      </c>
      <c r="Q20" s="5">
        <f>'6. Rentabilität monatl.'!Q13</f>
        <v>0</v>
      </c>
      <c r="R20" s="3">
        <f>'6. Rentabilität monatl.'!R13</f>
        <v>0</v>
      </c>
      <c r="S20" s="3">
        <f>'6. Rentabilität monatl.'!S13</f>
        <v>0</v>
      </c>
      <c r="T20" s="3">
        <f>'6. Rentabilität monatl.'!T13</f>
        <v>0</v>
      </c>
      <c r="U20" s="3">
        <f>'6. Rentabilität monatl.'!U13</f>
        <v>0</v>
      </c>
      <c r="V20" s="3">
        <f>'6. Rentabilität monatl.'!V13</f>
        <v>0</v>
      </c>
      <c r="W20" s="3">
        <f>'6. Rentabilität monatl.'!W13</f>
        <v>0</v>
      </c>
      <c r="X20" s="3">
        <f>'6. Rentabilität monatl.'!X13</f>
        <v>0</v>
      </c>
      <c r="Y20" s="3">
        <f>'6. Rentabilität monatl.'!Y13</f>
        <v>0</v>
      </c>
      <c r="Z20" s="3">
        <f>'6. Rentabilität monatl.'!Z13</f>
        <v>0</v>
      </c>
      <c r="AA20" s="3">
        <f>'6. Rentabilität monatl.'!AA13</f>
        <v>0</v>
      </c>
      <c r="AB20" s="4">
        <f>'6. Rentabilität monatl.'!AB13</f>
        <v>0</v>
      </c>
    </row>
    <row r="21" spans="2:28">
      <c r="B21" s="15" t="str">
        <f>"+ Werbung, Reisekosten"</f>
        <v>+ Werbung, Reisekosten</v>
      </c>
      <c r="D21" s="5">
        <f>'6. Rentabilität monatl.'!D14</f>
        <v>0</v>
      </c>
      <c r="E21" s="3">
        <f>'6. Rentabilität monatl.'!E14</f>
        <v>0</v>
      </c>
      <c r="F21" s="3">
        <f>'6. Rentabilität monatl.'!F14</f>
        <v>0</v>
      </c>
      <c r="G21" s="3">
        <f>'6. Rentabilität monatl.'!G14</f>
        <v>0</v>
      </c>
      <c r="H21" s="3">
        <f>'6. Rentabilität monatl.'!H14</f>
        <v>0</v>
      </c>
      <c r="I21" s="3">
        <f>'6. Rentabilität monatl.'!I14</f>
        <v>0</v>
      </c>
      <c r="J21" s="3">
        <f>'6. Rentabilität monatl.'!J14</f>
        <v>0</v>
      </c>
      <c r="K21" s="3">
        <f>'6. Rentabilität monatl.'!K14</f>
        <v>0</v>
      </c>
      <c r="L21" s="3">
        <f>'6. Rentabilität monatl.'!L14</f>
        <v>0</v>
      </c>
      <c r="M21" s="3">
        <f>'6. Rentabilität monatl.'!M14</f>
        <v>0</v>
      </c>
      <c r="N21" s="3">
        <f>'6. Rentabilität monatl.'!N14</f>
        <v>0</v>
      </c>
      <c r="O21" s="4">
        <f>'6. Rentabilität monatl.'!O14</f>
        <v>0</v>
      </c>
      <c r="Q21" s="5">
        <f>'6. Rentabilität monatl.'!Q14</f>
        <v>0</v>
      </c>
      <c r="R21" s="3">
        <f>'6. Rentabilität monatl.'!R14</f>
        <v>0</v>
      </c>
      <c r="S21" s="3">
        <f>'6. Rentabilität monatl.'!S14</f>
        <v>0</v>
      </c>
      <c r="T21" s="3">
        <f>'6. Rentabilität monatl.'!T14</f>
        <v>0</v>
      </c>
      <c r="U21" s="3">
        <f>'6. Rentabilität monatl.'!U14</f>
        <v>0</v>
      </c>
      <c r="V21" s="3">
        <f>'6. Rentabilität monatl.'!V14</f>
        <v>0</v>
      </c>
      <c r="W21" s="3">
        <f>'6. Rentabilität monatl.'!W14</f>
        <v>0</v>
      </c>
      <c r="X21" s="3">
        <f>'6. Rentabilität monatl.'!X14</f>
        <v>0</v>
      </c>
      <c r="Y21" s="3">
        <f>'6. Rentabilität monatl.'!Y14</f>
        <v>0</v>
      </c>
      <c r="Z21" s="3">
        <f>'6. Rentabilität monatl.'!Z14</f>
        <v>0</v>
      </c>
      <c r="AA21" s="3">
        <f>'6. Rentabilität monatl.'!AA14</f>
        <v>0</v>
      </c>
      <c r="AB21" s="4">
        <f>'6. Rentabilität monatl.'!AB14</f>
        <v>0</v>
      </c>
    </row>
    <row r="22" spans="2:28">
      <c r="B22" s="15" t="str">
        <f>"+ Verpackung"</f>
        <v>+ Verpackung</v>
      </c>
      <c r="D22" s="5">
        <f>'6. Rentabilität monatl.'!D15</f>
        <v>0</v>
      </c>
      <c r="E22" s="3">
        <f>'6. Rentabilität monatl.'!E15</f>
        <v>0</v>
      </c>
      <c r="F22" s="3">
        <f>'6. Rentabilität monatl.'!F15</f>
        <v>0</v>
      </c>
      <c r="G22" s="3">
        <f>'6. Rentabilität monatl.'!G15</f>
        <v>0</v>
      </c>
      <c r="H22" s="3">
        <f>'6. Rentabilität monatl.'!H15</f>
        <v>0</v>
      </c>
      <c r="I22" s="3">
        <f>'6. Rentabilität monatl.'!I15</f>
        <v>0</v>
      </c>
      <c r="J22" s="3">
        <f>'6. Rentabilität monatl.'!J15</f>
        <v>0</v>
      </c>
      <c r="K22" s="3">
        <f>'6. Rentabilität monatl.'!K15</f>
        <v>0</v>
      </c>
      <c r="L22" s="3">
        <f>'6. Rentabilität monatl.'!L15</f>
        <v>0</v>
      </c>
      <c r="M22" s="3">
        <f>'6. Rentabilität monatl.'!M15</f>
        <v>0</v>
      </c>
      <c r="N22" s="3">
        <f>'6. Rentabilität monatl.'!N15</f>
        <v>0</v>
      </c>
      <c r="O22" s="4">
        <f>'6. Rentabilität monatl.'!O15</f>
        <v>0</v>
      </c>
      <c r="Q22" s="5">
        <f>'6. Rentabilität monatl.'!Q15</f>
        <v>0</v>
      </c>
      <c r="R22" s="3">
        <f>'6. Rentabilität monatl.'!R15</f>
        <v>0</v>
      </c>
      <c r="S22" s="3">
        <f>'6. Rentabilität monatl.'!S15</f>
        <v>0</v>
      </c>
      <c r="T22" s="3">
        <f>'6. Rentabilität monatl.'!T15</f>
        <v>0</v>
      </c>
      <c r="U22" s="3">
        <f>'6. Rentabilität monatl.'!U15</f>
        <v>0</v>
      </c>
      <c r="V22" s="3">
        <f>'6. Rentabilität monatl.'!V15</f>
        <v>0</v>
      </c>
      <c r="W22" s="3">
        <f>'6. Rentabilität monatl.'!W15</f>
        <v>0</v>
      </c>
      <c r="X22" s="3">
        <f>'6. Rentabilität monatl.'!X15</f>
        <v>0</v>
      </c>
      <c r="Y22" s="3">
        <f>'6. Rentabilität monatl.'!Y15</f>
        <v>0</v>
      </c>
      <c r="Z22" s="3">
        <f>'6. Rentabilität monatl.'!Z15</f>
        <v>0</v>
      </c>
      <c r="AA22" s="3">
        <f>'6. Rentabilität monatl.'!AA15</f>
        <v>0</v>
      </c>
      <c r="AB22" s="4">
        <f>'6. Rentabilität monatl.'!AB15</f>
        <v>0</v>
      </c>
    </row>
    <row r="23" spans="2:28">
      <c r="B23" s="15" t="str">
        <f>"+ Instandhaltung"</f>
        <v>+ Instandhaltung</v>
      </c>
      <c r="D23" s="5">
        <f>'6. Rentabilität monatl.'!D16</f>
        <v>0</v>
      </c>
      <c r="E23" s="3">
        <f>'6. Rentabilität monatl.'!E16</f>
        <v>0</v>
      </c>
      <c r="F23" s="3">
        <f>'6. Rentabilität monatl.'!F16</f>
        <v>0</v>
      </c>
      <c r="G23" s="3">
        <f>'6. Rentabilität monatl.'!G16</f>
        <v>0</v>
      </c>
      <c r="H23" s="3">
        <f>'6. Rentabilität monatl.'!H16</f>
        <v>0</v>
      </c>
      <c r="I23" s="3">
        <f>'6. Rentabilität monatl.'!I16</f>
        <v>0</v>
      </c>
      <c r="J23" s="3">
        <f>'6. Rentabilität monatl.'!J16</f>
        <v>0</v>
      </c>
      <c r="K23" s="3">
        <f>'6. Rentabilität monatl.'!K16</f>
        <v>0</v>
      </c>
      <c r="L23" s="3">
        <f>'6. Rentabilität monatl.'!L16</f>
        <v>0</v>
      </c>
      <c r="M23" s="3">
        <f>'6. Rentabilität monatl.'!M16</f>
        <v>0</v>
      </c>
      <c r="N23" s="3">
        <f>'6. Rentabilität monatl.'!N16</f>
        <v>0</v>
      </c>
      <c r="O23" s="4">
        <f>'6. Rentabilität monatl.'!O16</f>
        <v>0</v>
      </c>
      <c r="Q23" s="5">
        <f>'6. Rentabilität monatl.'!Q16</f>
        <v>0</v>
      </c>
      <c r="R23" s="3">
        <f>'6. Rentabilität monatl.'!R16</f>
        <v>0</v>
      </c>
      <c r="S23" s="3">
        <f>'6. Rentabilität monatl.'!S16</f>
        <v>0</v>
      </c>
      <c r="T23" s="3">
        <f>'6. Rentabilität monatl.'!T16</f>
        <v>0</v>
      </c>
      <c r="U23" s="3">
        <f>'6. Rentabilität monatl.'!U16</f>
        <v>0</v>
      </c>
      <c r="V23" s="3">
        <f>'6. Rentabilität monatl.'!V16</f>
        <v>0</v>
      </c>
      <c r="W23" s="3">
        <f>'6. Rentabilität monatl.'!W16</f>
        <v>0</v>
      </c>
      <c r="X23" s="3">
        <f>'6. Rentabilität monatl.'!X16</f>
        <v>0</v>
      </c>
      <c r="Y23" s="3">
        <f>'6. Rentabilität monatl.'!Y16</f>
        <v>0</v>
      </c>
      <c r="Z23" s="3">
        <f>'6. Rentabilität monatl.'!Z16</f>
        <v>0</v>
      </c>
      <c r="AA23" s="3">
        <f>'6. Rentabilität monatl.'!AA16</f>
        <v>0</v>
      </c>
      <c r="AB23" s="4">
        <f>'6. Rentabilität monatl.'!AB16</f>
        <v>0</v>
      </c>
    </row>
    <row r="24" spans="2:28">
      <c r="B24" s="15" t="str">
        <f>"+ Bürobedarf, Telefon, Internet, etc."</f>
        <v>+ Bürobedarf, Telefon, Internet, etc.</v>
      </c>
      <c r="D24" s="5">
        <f>'6. Rentabilität monatl.'!D17</f>
        <v>0</v>
      </c>
      <c r="E24" s="3">
        <f>'6. Rentabilität monatl.'!E17</f>
        <v>0</v>
      </c>
      <c r="F24" s="3">
        <f>'6. Rentabilität monatl.'!F17</f>
        <v>0</v>
      </c>
      <c r="G24" s="3">
        <f>'6. Rentabilität monatl.'!G17</f>
        <v>0</v>
      </c>
      <c r="H24" s="3">
        <f>'6. Rentabilität monatl.'!H17</f>
        <v>0</v>
      </c>
      <c r="I24" s="3">
        <f>'6. Rentabilität monatl.'!I17</f>
        <v>0</v>
      </c>
      <c r="J24" s="3">
        <f>'6. Rentabilität monatl.'!J17</f>
        <v>0</v>
      </c>
      <c r="K24" s="3">
        <f>'6. Rentabilität monatl.'!K17</f>
        <v>0</v>
      </c>
      <c r="L24" s="3">
        <f>'6. Rentabilität monatl.'!L17</f>
        <v>0</v>
      </c>
      <c r="M24" s="3">
        <f>'6. Rentabilität monatl.'!M17</f>
        <v>0</v>
      </c>
      <c r="N24" s="3">
        <f>'6. Rentabilität monatl.'!N17</f>
        <v>0</v>
      </c>
      <c r="O24" s="4">
        <f>'6. Rentabilität monatl.'!O17</f>
        <v>0</v>
      </c>
      <c r="Q24" s="5">
        <f>'6. Rentabilität monatl.'!Q17</f>
        <v>0</v>
      </c>
      <c r="R24" s="3">
        <f>'6. Rentabilität monatl.'!R17</f>
        <v>0</v>
      </c>
      <c r="S24" s="3">
        <f>'6. Rentabilität monatl.'!S17</f>
        <v>0</v>
      </c>
      <c r="T24" s="3">
        <f>'6. Rentabilität monatl.'!T17</f>
        <v>0</v>
      </c>
      <c r="U24" s="3">
        <f>'6. Rentabilität monatl.'!U17</f>
        <v>0</v>
      </c>
      <c r="V24" s="3">
        <f>'6. Rentabilität monatl.'!V17</f>
        <v>0</v>
      </c>
      <c r="W24" s="3">
        <f>'6. Rentabilität monatl.'!W17</f>
        <v>0</v>
      </c>
      <c r="X24" s="3">
        <f>'6. Rentabilität monatl.'!X17</f>
        <v>0</v>
      </c>
      <c r="Y24" s="3">
        <f>'6. Rentabilität monatl.'!Y17</f>
        <v>0</v>
      </c>
      <c r="Z24" s="3">
        <f>'6. Rentabilität monatl.'!Z17</f>
        <v>0</v>
      </c>
      <c r="AA24" s="3">
        <f>'6. Rentabilität monatl.'!AA17</f>
        <v>0</v>
      </c>
      <c r="AB24" s="4">
        <f>'6. Rentabilität monatl.'!AB17</f>
        <v>0</v>
      </c>
    </row>
    <row r="25" spans="2:28">
      <c r="B25" s="15" t="str">
        <f>"+ Steuerberater, Buchführung"</f>
        <v>+ Steuerberater, Buchführung</v>
      </c>
      <c r="D25" s="5">
        <f>'6. Rentabilität monatl.'!D18</f>
        <v>0</v>
      </c>
      <c r="E25" s="3">
        <f>'6. Rentabilität monatl.'!E18</f>
        <v>0</v>
      </c>
      <c r="F25" s="3">
        <f>'6. Rentabilität monatl.'!F18</f>
        <v>0</v>
      </c>
      <c r="G25" s="3">
        <f>'6. Rentabilität monatl.'!G18</f>
        <v>0</v>
      </c>
      <c r="H25" s="3">
        <f>'6. Rentabilität monatl.'!H18</f>
        <v>0</v>
      </c>
      <c r="I25" s="3">
        <f>'6. Rentabilität monatl.'!I18</f>
        <v>0</v>
      </c>
      <c r="J25" s="3">
        <f>'6. Rentabilität monatl.'!J18</f>
        <v>0</v>
      </c>
      <c r="K25" s="3">
        <f>'6. Rentabilität monatl.'!K18</f>
        <v>0</v>
      </c>
      <c r="L25" s="3">
        <f>'6. Rentabilität monatl.'!L18</f>
        <v>0</v>
      </c>
      <c r="M25" s="3">
        <f>'6. Rentabilität monatl.'!M18</f>
        <v>0</v>
      </c>
      <c r="N25" s="3">
        <f>'6. Rentabilität monatl.'!N18</f>
        <v>0</v>
      </c>
      <c r="O25" s="4">
        <f>'6. Rentabilität monatl.'!O18</f>
        <v>0</v>
      </c>
      <c r="Q25" s="5">
        <f>'6. Rentabilität monatl.'!Q18</f>
        <v>0</v>
      </c>
      <c r="R25" s="3">
        <f>'6. Rentabilität monatl.'!R18</f>
        <v>0</v>
      </c>
      <c r="S25" s="3">
        <f>'6. Rentabilität monatl.'!S18</f>
        <v>0</v>
      </c>
      <c r="T25" s="3">
        <f>'6. Rentabilität monatl.'!T18</f>
        <v>0</v>
      </c>
      <c r="U25" s="3">
        <f>'6. Rentabilität monatl.'!U18</f>
        <v>0</v>
      </c>
      <c r="V25" s="3">
        <f>'6. Rentabilität monatl.'!V18</f>
        <v>0</v>
      </c>
      <c r="W25" s="3">
        <f>'6. Rentabilität monatl.'!W18</f>
        <v>0</v>
      </c>
      <c r="X25" s="3">
        <f>'6. Rentabilität monatl.'!X18</f>
        <v>0</v>
      </c>
      <c r="Y25" s="3">
        <f>'6. Rentabilität monatl.'!Y18</f>
        <v>0</v>
      </c>
      <c r="Z25" s="3">
        <f>'6. Rentabilität monatl.'!Z18</f>
        <v>0</v>
      </c>
      <c r="AA25" s="3">
        <f>'6. Rentabilität monatl.'!AA18</f>
        <v>0</v>
      </c>
      <c r="AB25" s="4">
        <f>'6. Rentabilität monatl.'!AB18</f>
        <v>0</v>
      </c>
    </row>
    <row r="26" spans="2:28">
      <c r="B26" s="15" t="str">
        <f>"+ Kammerbeiträge"</f>
        <v>+ Kammerbeiträge</v>
      </c>
      <c r="D26" s="5">
        <f>'6. Rentabilität monatl.'!D19</f>
        <v>0</v>
      </c>
      <c r="E26" s="3">
        <f>'6. Rentabilität monatl.'!E19</f>
        <v>0</v>
      </c>
      <c r="F26" s="3">
        <f>'6. Rentabilität monatl.'!F19</f>
        <v>0</v>
      </c>
      <c r="G26" s="3">
        <f>'6. Rentabilität monatl.'!G19</f>
        <v>0</v>
      </c>
      <c r="H26" s="3">
        <f>'6. Rentabilität monatl.'!H19</f>
        <v>0</v>
      </c>
      <c r="I26" s="3">
        <f>'6. Rentabilität monatl.'!I19</f>
        <v>0</v>
      </c>
      <c r="J26" s="3">
        <f>'6. Rentabilität monatl.'!J19</f>
        <v>0</v>
      </c>
      <c r="K26" s="3">
        <f>'6. Rentabilität monatl.'!K19</f>
        <v>0</v>
      </c>
      <c r="L26" s="3">
        <f>'6. Rentabilität monatl.'!L19</f>
        <v>0</v>
      </c>
      <c r="M26" s="3">
        <f>'6. Rentabilität monatl.'!M19</f>
        <v>0</v>
      </c>
      <c r="N26" s="3">
        <f>'6. Rentabilität monatl.'!N19</f>
        <v>0</v>
      </c>
      <c r="O26" s="4">
        <f>'6. Rentabilität monatl.'!O19</f>
        <v>0</v>
      </c>
      <c r="Q26" s="5">
        <f>'6. Rentabilität monatl.'!Q19</f>
        <v>0</v>
      </c>
      <c r="R26" s="3">
        <f>'6. Rentabilität monatl.'!R19</f>
        <v>0</v>
      </c>
      <c r="S26" s="3">
        <f>'6. Rentabilität monatl.'!S19</f>
        <v>0</v>
      </c>
      <c r="T26" s="3">
        <f>'6. Rentabilität monatl.'!T19</f>
        <v>0</v>
      </c>
      <c r="U26" s="3">
        <f>'6. Rentabilität monatl.'!U19</f>
        <v>0</v>
      </c>
      <c r="V26" s="3">
        <f>'6. Rentabilität monatl.'!V19</f>
        <v>0</v>
      </c>
      <c r="W26" s="3">
        <f>'6. Rentabilität monatl.'!W19</f>
        <v>0</v>
      </c>
      <c r="X26" s="3">
        <f>'6. Rentabilität monatl.'!X19</f>
        <v>0</v>
      </c>
      <c r="Y26" s="3">
        <f>'6. Rentabilität monatl.'!Y19</f>
        <v>0</v>
      </c>
      <c r="Z26" s="3">
        <f>'6. Rentabilität monatl.'!Z19</f>
        <v>0</v>
      </c>
      <c r="AA26" s="3">
        <f>'6. Rentabilität monatl.'!AA19</f>
        <v>0</v>
      </c>
      <c r="AB26" s="4">
        <f>'6. Rentabilität monatl.'!AB19</f>
        <v>0</v>
      </c>
    </row>
    <row r="27" spans="2:28">
      <c r="B27" s="15" t="str">
        <f>"+ Zinsen / Leasing"</f>
        <v>+ Zinsen / Leasing</v>
      </c>
      <c r="D27" s="5">
        <f>'6. Rentabilität monatl.'!D20</f>
        <v>0</v>
      </c>
      <c r="E27" s="3">
        <f>'6. Rentabilität monatl.'!E20</f>
        <v>0</v>
      </c>
      <c r="F27" s="3">
        <f>'6. Rentabilität monatl.'!F20</f>
        <v>0</v>
      </c>
      <c r="G27" s="3">
        <f>'6. Rentabilität monatl.'!G20</f>
        <v>0</v>
      </c>
      <c r="H27" s="3">
        <f>'6. Rentabilität monatl.'!H20</f>
        <v>0</v>
      </c>
      <c r="I27" s="3">
        <f>'6. Rentabilität monatl.'!I20</f>
        <v>0</v>
      </c>
      <c r="J27" s="3">
        <f>'6. Rentabilität monatl.'!J20</f>
        <v>0</v>
      </c>
      <c r="K27" s="3">
        <f>'6. Rentabilität monatl.'!K20</f>
        <v>0</v>
      </c>
      <c r="L27" s="3">
        <f>'6. Rentabilität monatl.'!L20</f>
        <v>0</v>
      </c>
      <c r="M27" s="3">
        <f>'6. Rentabilität monatl.'!M20</f>
        <v>0</v>
      </c>
      <c r="N27" s="3">
        <f>'6. Rentabilität monatl.'!N20</f>
        <v>0</v>
      </c>
      <c r="O27" s="4">
        <f>'6. Rentabilität monatl.'!O20</f>
        <v>0</v>
      </c>
      <c r="Q27" s="5">
        <f>'6. Rentabilität monatl.'!Q20</f>
        <v>0</v>
      </c>
      <c r="R27" s="3">
        <f>'6. Rentabilität monatl.'!R20</f>
        <v>0</v>
      </c>
      <c r="S27" s="3">
        <f>'6. Rentabilität monatl.'!S20</f>
        <v>0</v>
      </c>
      <c r="T27" s="3">
        <f>'6. Rentabilität monatl.'!T20</f>
        <v>0</v>
      </c>
      <c r="U27" s="3">
        <f>'6. Rentabilität monatl.'!U20</f>
        <v>0</v>
      </c>
      <c r="V27" s="3">
        <f>'6. Rentabilität monatl.'!V20</f>
        <v>0</v>
      </c>
      <c r="W27" s="3">
        <f>'6. Rentabilität monatl.'!W20</f>
        <v>0</v>
      </c>
      <c r="X27" s="3">
        <f>'6. Rentabilität monatl.'!X20</f>
        <v>0</v>
      </c>
      <c r="Y27" s="3">
        <f>'6. Rentabilität monatl.'!Y20</f>
        <v>0</v>
      </c>
      <c r="Z27" s="3">
        <f>'6. Rentabilität monatl.'!Z20</f>
        <v>0</v>
      </c>
      <c r="AA27" s="3">
        <f>'6. Rentabilität monatl.'!AA20</f>
        <v>0</v>
      </c>
      <c r="AB27" s="4">
        <f>'6. Rentabilität monatl.'!AB20</f>
        <v>0</v>
      </c>
    </row>
    <row r="28" spans="2:28">
      <c r="B28" s="108" t="str">
        <f>"+ Steuern"</f>
        <v>+ Steuern</v>
      </c>
      <c r="D28" s="5"/>
      <c r="E28" s="3"/>
      <c r="F28" s="3"/>
      <c r="G28" s="3"/>
      <c r="H28" s="3"/>
      <c r="I28" s="3"/>
      <c r="J28" s="3"/>
      <c r="K28" s="3"/>
      <c r="L28" s="3"/>
      <c r="M28" s="3"/>
      <c r="N28" s="3"/>
      <c r="O28" s="4"/>
      <c r="Q28" s="5"/>
      <c r="R28" s="3"/>
      <c r="S28" s="3"/>
      <c r="T28" s="3"/>
      <c r="U28" s="3"/>
      <c r="V28" s="3"/>
      <c r="W28" s="3"/>
      <c r="X28" s="3"/>
      <c r="Y28" s="3"/>
      <c r="Z28" s="3"/>
      <c r="AA28" s="3"/>
      <c r="AB28" s="4"/>
    </row>
    <row r="29" spans="2:28">
      <c r="B29" s="108" t="str">
        <f>"+ Tilgung"</f>
        <v>+ Tilgung</v>
      </c>
      <c r="D29" s="5"/>
      <c r="E29" s="3"/>
      <c r="F29" s="3"/>
      <c r="G29" s="3"/>
      <c r="H29" s="3"/>
      <c r="I29" s="3"/>
      <c r="J29" s="3"/>
      <c r="K29" s="3"/>
      <c r="L29" s="3"/>
      <c r="M29" s="3"/>
      <c r="N29" s="3"/>
      <c r="O29" s="4"/>
      <c r="Q29" s="5"/>
      <c r="R29" s="3"/>
      <c r="S29" s="3"/>
      <c r="T29" s="3"/>
      <c r="U29" s="3"/>
      <c r="V29" s="3"/>
      <c r="W29" s="3"/>
      <c r="X29" s="3"/>
      <c r="Y29" s="3"/>
      <c r="Z29" s="3"/>
      <c r="AA29" s="3"/>
      <c r="AB29" s="4"/>
    </row>
    <row r="30" spans="2:28">
      <c r="B30" s="15" t="str">
        <f>"+ Sonstiges"</f>
        <v>+ Sonstiges</v>
      </c>
      <c r="D30" s="5">
        <f>'6. Rentabilität monatl.'!D22</f>
        <v>0</v>
      </c>
      <c r="E30" s="3">
        <f>'6. Rentabilität monatl.'!E22</f>
        <v>0</v>
      </c>
      <c r="F30" s="3">
        <f>'6. Rentabilität monatl.'!F22</f>
        <v>0</v>
      </c>
      <c r="G30" s="3">
        <f>'6. Rentabilität monatl.'!G22</f>
        <v>0</v>
      </c>
      <c r="H30" s="3">
        <f>'6. Rentabilität monatl.'!H22</f>
        <v>0</v>
      </c>
      <c r="I30" s="3">
        <f>'6. Rentabilität monatl.'!I22</f>
        <v>0</v>
      </c>
      <c r="J30" s="3">
        <f>'6. Rentabilität monatl.'!J22</f>
        <v>0</v>
      </c>
      <c r="K30" s="3">
        <f>'6. Rentabilität monatl.'!K22</f>
        <v>0</v>
      </c>
      <c r="L30" s="3">
        <f>'6. Rentabilität monatl.'!L22</f>
        <v>0</v>
      </c>
      <c r="M30" s="3">
        <f>'6. Rentabilität monatl.'!M22</f>
        <v>0</v>
      </c>
      <c r="N30" s="3">
        <f>'6. Rentabilität monatl.'!N22</f>
        <v>0</v>
      </c>
      <c r="O30" s="4">
        <f>'6. Rentabilität monatl.'!O22</f>
        <v>0</v>
      </c>
      <c r="Q30" s="5">
        <f>'6. Rentabilität monatl.'!Q22</f>
        <v>0</v>
      </c>
      <c r="R30" s="3">
        <f>'6. Rentabilität monatl.'!R22</f>
        <v>0</v>
      </c>
      <c r="S30" s="3">
        <f>'6. Rentabilität monatl.'!S22</f>
        <v>0</v>
      </c>
      <c r="T30" s="3">
        <f>'6. Rentabilität monatl.'!T22</f>
        <v>0</v>
      </c>
      <c r="U30" s="3">
        <f>'6. Rentabilität monatl.'!U22</f>
        <v>0</v>
      </c>
      <c r="V30" s="3">
        <f>'6. Rentabilität monatl.'!V22</f>
        <v>0</v>
      </c>
      <c r="W30" s="3">
        <f>'6. Rentabilität monatl.'!W22</f>
        <v>0</v>
      </c>
      <c r="X30" s="3">
        <f>'6. Rentabilität monatl.'!X22</f>
        <v>0</v>
      </c>
      <c r="Y30" s="3">
        <f>'6. Rentabilität monatl.'!Y22</f>
        <v>0</v>
      </c>
      <c r="Z30" s="3">
        <f>'6. Rentabilität monatl.'!Z22</f>
        <v>0</v>
      </c>
      <c r="AA30" s="3">
        <f>'6. Rentabilität monatl.'!AA22</f>
        <v>0</v>
      </c>
      <c r="AB30" s="4">
        <f>'6. Rentabilität monatl.'!AB22</f>
        <v>0</v>
      </c>
    </row>
    <row r="31" spans="2:28">
      <c r="B31" s="15" t="str">
        <f>"+ Investitionen"</f>
        <v>+ Investitionen</v>
      </c>
      <c r="D31" s="5">
        <f>'1. Kapitalbedarf'!C12</f>
        <v>0</v>
      </c>
      <c r="E31" s="3"/>
      <c r="F31" s="3"/>
      <c r="G31" s="3"/>
      <c r="H31" s="3"/>
      <c r="I31" s="3"/>
      <c r="J31" s="3"/>
      <c r="K31" s="3"/>
      <c r="L31" s="3"/>
      <c r="M31" s="3"/>
      <c r="N31" s="3"/>
      <c r="O31" s="4"/>
      <c r="Q31" s="5"/>
      <c r="R31" s="3"/>
      <c r="S31" s="3"/>
      <c r="T31" s="3"/>
      <c r="U31" s="3"/>
      <c r="V31" s="3"/>
      <c r="W31" s="3"/>
      <c r="X31" s="3"/>
      <c r="Y31" s="3"/>
      <c r="Z31" s="3"/>
      <c r="AA31" s="3"/>
      <c r="AB31" s="4"/>
    </row>
    <row r="32" spans="2:28">
      <c r="B32" s="110" t="s">
        <v>86</v>
      </c>
      <c r="D32" s="99">
        <f>'4. Mindestumsatz'!D23</f>
        <v>0</v>
      </c>
      <c r="E32" s="100"/>
      <c r="F32" s="100"/>
      <c r="G32" s="100"/>
      <c r="H32" s="100"/>
      <c r="I32" s="100"/>
      <c r="J32" s="100"/>
      <c r="K32" s="100"/>
      <c r="L32" s="100"/>
      <c r="M32" s="100"/>
      <c r="N32" s="100"/>
      <c r="O32" s="101"/>
      <c r="Q32" s="99"/>
      <c r="R32" s="100"/>
      <c r="S32" s="100"/>
      <c r="T32" s="100"/>
      <c r="U32" s="100"/>
      <c r="V32" s="100"/>
      <c r="W32" s="100"/>
      <c r="X32" s="100"/>
      <c r="Y32" s="100"/>
      <c r="Z32" s="100"/>
      <c r="AA32" s="100"/>
      <c r="AB32" s="101"/>
    </row>
    <row r="33" spans="2:28">
      <c r="B33" s="102" t="s">
        <v>87</v>
      </c>
      <c r="D33" s="99">
        <f>'4. Mindestumsatz'!D24</f>
        <v>0</v>
      </c>
      <c r="E33" s="100"/>
      <c r="F33" s="100"/>
      <c r="G33" s="100"/>
      <c r="H33" s="100"/>
      <c r="I33" s="100"/>
      <c r="J33" s="100"/>
      <c r="K33" s="100"/>
      <c r="L33" s="100"/>
      <c r="M33" s="100"/>
      <c r="N33" s="100"/>
      <c r="O33" s="101"/>
      <c r="Q33" s="99"/>
      <c r="R33" s="100"/>
      <c r="S33" s="100"/>
      <c r="T33" s="100"/>
      <c r="U33" s="100"/>
      <c r="V33" s="100"/>
      <c r="W33" s="100"/>
      <c r="X33" s="100"/>
      <c r="Y33" s="100"/>
      <c r="Z33" s="100"/>
      <c r="AA33" s="100"/>
      <c r="AB33" s="101"/>
    </row>
    <row r="34" spans="2:28">
      <c r="B34" s="15" t="str">
        <f>"+ Privatentnahmen (inkl. ESt)"</f>
        <v>+ Privatentnahmen (inkl. ESt)</v>
      </c>
      <c r="D34" s="5">
        <f>'3. Pers. Bedarf'!$C$22</f>
        <v>0</v>
      </c>
      <c r="E34" s="3">
        <f>'3. Pers. Bedarf'!$C$22</f>
        <v>0</v>
      </c>
      <c r="F34" s="3">
        <f>'3. Pers. Bedarf'!$C$22</f>
        <v>0</v>
      </c>
      <c r="G34" s="3">
        <f>'3. Pers. Bedarf'!$C$22</f>
        <v>0</v>
      </c>
      <c r="H34" s="3">
        <f>'3. Pers. Bedarf'!$C$22</f>
        <v>0</v>
      </c>
      <c r="I34" s="3">
        <f>'3. Pers. Bedarf'!$C$22</f>
        <v>0</v>
      </c>
      <c r="J34" s="3">
        <f>'3. Pers. Bedarf'!$C$22</f>
        <v>0</v>
      </c>
      <c r="K34" s="3">
        <f>'3. Pers. Bedarf'!$C$22</f>
        <v>0</v>
      </c>
      <c r="L34" s="3">
        <f>'3. Pers. Bedarf'!$C$22</f>
        <v>0</v>
      </c>
      <c r="M34" s="3">
        <f>'3. Pers. Bedarf'!$C$22</f>
        <v>0</v>
      </c>
      <c r="N34" s="3">
        <f>'3. Pers. Bedarf'!$C$22</f>
        <v>0</v>
      </c>
      <c r="O34" s="4">
        <f>'3. Pers. Bedarf'!$C$22</f>
        <v>0</v>
      </c>
      <c r="Q34" s="5">
        <f>'3. Pers. Bedarf'!$C$22</f>
        <v>0</v>
      </c>
      <c r="R34" s="3">
        <f>'3. Pers. Bedarf'!$C$22</f>
        <v>0</v>
      </c>
      <c r="S34" s="3">
        <f>'3. Pers. Bedarf'!$C$22</f>
        <v>0</v>
      </c>
      <c r="T34" s="3">
        <f>'3. Pers. Bedarf'!$C$22</f>
        <v>0</v>
      </c>
      <c r="U34" s="3">
        <f>'3. Pers. Bedarf'!$C$22</f>
        <v>0</v>
      </c>
      <c r="V34" s="3">
        <f>'3. Pers. Bedarf'!$C$22</f>
        <v>0</v>
      </c>
      <c r="W34" s="3">
        <f>'3. Pers. Bedarf'!$C$22</f>
        <v>0</v>
      </c>
      <c r="X34" s="3">
        <f>'3. Pers. Bedarf'!$C$22</f>
        <v>0</v>
      </c>
      <c r="Y34" s="3">
        <f>'3. Pers. Bedarf'!$C$22</f>
        <v>0</v>
      </c>
      <c r="Z34" s="3">
        <f>'3. Pers. Bedarf'!$C$22</f>
        <v>0</v>
      </c>
      <c r="AA34" s="3">
        <f>'3. Pers. Bedarf'!$C$22</f>
        <v>0</v>
      </c>
      <c r="AB34" s="4">
        <f>'3. Pers. Bedarf'!$C$22</f>
        <v>0</v>
      </c>
    </row>
    <row r="35" spans="2:28" s="6" customFormat="1" ht="17.25" customHeight="1" thickBot="1">
      <c r="B35" s="94" t="s">
        <v>74</v>
      </c>
      <c r="C35" s="46"/>
      <c r="D35" s="53">
        <f t="shared" ref="D35:O35" si="4">SUM(D15:D34)</f>
        <v>0</v>
      </c>
      <c r="E35" s="75">
        <f t="shared" si="4"/>
        <v>0</v>
      </c>
      <c r="F35" s="75">
        <f t="shared" si="4"/>
        <v>0</v>
      </c>
      <c r="G35" s="75">
        <f t="shared" si="4"/>
        <v>0</v>
      </c>
      <c r="H35" s="75">
        <f t="shared" si="4"/>
        <v>0</v>
      </c>
      <c r="I35" s="75">
        <f t="shared" si="4"/>
        <v>0</v>
      </c>
      <c r="J35" s="75">
        <f t="shared" si="4"/>
        <v>0</v>
      </c>
      <c r="K35" s="75">
        <f t="shared" si="4"/>
        <v>0</v>
      </c>
      <c r="L35" s="75">
        <f t="shared" si="4"/>
        <v>0</v>
      </c>
      <c r="M35" s="75">
        <f t="shared" si="4"/>
        <v>0</v>
      </c>
      <c r="N35" s="75">
        <f t="shared" si="4"/>
        <v>0</v>
      </c>
      <c r="O35" s="54">
        <f t="shared" si="4"/>
        <v>0</v>
      </c>
      <c r="Q35" s="53">
        <f t="shared" ref="Q35:AB35" si="5">SUM(Q15:Q34)</f>
        <v>0</v>
      </c>
      <c r="R35" s="75">
        <f t="shared" si="5"/>
        <v>0</v>
      </c>
      <c r="S35" s="75">
        <f t="shared" si="5"/>
        <v>0</v>
      </c>
      <c r="T35" s="75">
        <f t="shared" si="5"/>
        <v>0</v>
      </c>
      <c r="U35" s="75">
        <f t="shared" si="5"/>
        <v>0</v>
      </c>
      <c r="V35" s="75">
        <f t="shared" si="5"/>
        <v>0</v>
      </c>
      <c r="W35" s="75">
        <f t="shared" si="5"/>
        <v>0</v>
      </c>
      <c r="X35" s="75">
        <f t="shared" si="5"/>
        <v>0</v>
      </c>
      <c r="Y35" s="75">
        <f t="shared" si="5"/>
        <v>0</v>
      </c>
      <c r="Z35" s="75">
        <f t="shared" si="5"/>
        <v>0</v>
      </c>
      <c r="AA35" s="75">
        <f t="shared" si="5"/>
        <v>0</v>
      </c>
      <c r="AB35" s="54">
        <f t="shared" si="5"/>
        <v>0</v>
      </c>
    </row>
    <row r="36" spans="2:28" ht="4.5" customHeight="1" thickBot="1"/>
    <row r="37" spans="2:28" s="6" customFormat="1" ht="16.2" thickBot="1">
      <c r="B37" s="95" t="s">
        <v>75</v>
      </c>
      <c r="D37" s="64">
        <f>D7+D12-D35</f>
        <v>0</v>
      </c>
      <c r="E37" s="64">
        <f t="shared" ref="E37:O37" si="6">E7+E12-E35</f>
        <v>0</v>
      </c>
      <c r="F37" s="64">
        <f t="shared" si="6"/>
        <v>0</v>
      </c>
      <c r="G37" s="64">
        <f t="shared" si="6"/>
        <v>0</v>
      </c>
      <c r="H37" s="64">
        <f t="shared" si="6"/>
        <v>0</v>
      </c>
      <c r="I37" s="64">
        <f t="shared" si="6"/>
        <v>0</v>
      </c>
      <c r="J37" s="64">
        <f t="shared" si="6"/>
        <v>0</v>
      </c>
      <c r="K37" s="64">
        <f t="shared" si="6"/>
        <v>0</v>
      </c>
      <c r="L37" s="64">
        <f t="shared" si="6"/>
        <v>0</v>
      </c>
      <c r="M37" s="64">
        <f t="shared" si="6"/>
        <v>0</v>
      </c>
      <c r="N37" s="64">
        <f t="shared" si="6"/>
        <v>0</v>
      </c>
      <c r="O37" s="64">
        <f t="shared" si="6"/>
        <v>0</v>
      </c>
      <c r="Q37" s="64">
        <f>+Q7+Q12-Q35</f>
        <v>0</v>
      </c>
      <c r="R37" s="64">
        <f t="shared" ref="R37:AB37" si="7">+R7+R12-R35</f>
        <v>0</v>
      </c>
      <c r="S37" s="64">
        <f t="shared" si="7"/>
        <v>0</v>
      </c>
      <c r="T37" s="64">
        <f t="shared" si="7"/>
        <v>0</v>
      </c>
      <c r="U37" s="64">
        <f t="shared" si="7"/>
        <v>0</v>
      </c>
      <c r="V37" s="64">
        <f t="shared" si="7"/>
        <v>0</v>
      </c>
      <c r="W37" s="64">
        <f t="shared" si="7"/>
        <v>0</v>
      </c>
      <c r="X37" s="64">
        <f t="shared" si="7"/>
        <v>0</v>
      </c>
      <c r="Y37" s="64">
        <f t="shared" si="7"/>
        <v>0</v>
      </c>
      <c r="Z37" s="64">
        <f t="shared" si="7"/>
        <v>0</v>
      </c>
      <c r="AA37" s="64">
        <f t="shared" si="7"/>
        <v>0</v>
      </c>
      <c r="AB37" s="64">
        <f t="shared" si="7"/>
        <v>0</v>
      </c>
    </row>
    <row r="40" spans="2:28">
      <c r="B40" s="109" t="s">
        <v>89</v>
      </c>
      <c r="C40" s="109"/>
      <c r="D40" s="109"/>
      <c r="E40" s="109"/>
    </row>
  </sheetData>
  <phoneticPr fontId="0" type="noConversion"/>
  <pageMargins left="0.78740157480314965" right="0.78740157480314965" top="0.98425196850393704" bottom="0.98425196850393704" header="0.51181102362204722" footer="0.51181102362204722"/>
  <pageSetup paperSize="9" scale="79" fitToWidth="2" orientation="landscape" r:id="rId1"/>
  <headerFooter alignWithMargins="0"/>
  <colBreaks count="1" manualBreakCount="1">
    <brk id="1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11</vt:i4>
      </vt:variant>
    </vt:vector>
  </HeadingPairs>
  <TitlesOfParts>
    <vt:vector size="19" baseType="lpstr">
      <vt:lpstr>1. Kapitalbedarf</vt:lpstr>
      <vt:lpstr>2. Finanzplanung </vt:lpstr>
      <vt:lpstr>3. Pers. Bedarf</vt:lpstr>
      <vt:lpstr>4. Mindestumsatz</vt:lpstr>
      <vt:lpstr>5. Umsatzplanung</vt:lpstr>
      <vt:lpstr>6. Rentabilität monatl.</vt:lpstr>
      <vt:lpstr>7. Rentabilität 3 Jahre</vt:lpstr>
      <vt:lpstr>8. Liquidität</vt:lpstr>
      <vt:lpstr>'1. Kapitalbedarf'!Druckbereich</vt:lpstr>
      <vt:lpstr>'2. Finanzplanung '!Druckbereich</vt:lpstr>
      <vt:lpstr>'3. Pers. Bedarf'!Druckbereich</vt:lpstr>
      <vt:lpstr>'4. Mindestumsatz'!Druckbereich</vt:lpstr>
      <vt:lpstr>'5. Umsatzplanung'!Druckbereich</vt:lpstr>
      <vt:lpstr>'6. Rentabilität monatl.'!Druckbereich</vt:lpstr>
      <vt:lpstr>'7. Rentabilität 3 Jahre'!Druckbereich</vt:lpstr>
      <vt:lpstr>'8. Liquidität'!Druckbereich</vt:lpstr>
      <vt:lpstr>'5. Umsatzplanung'!Drucktitel</vt:lpstr>
      <vt:lpstr>'6. Rentabilität monatl.'!Drucktitel</vt:lpstr>
      <vt:lpstr>'8. Liquidität'!Drucktitel</vt:lpstr>
    </vt:vector>
  </TitlesOfParts>
  <Company>Kreis Steinfurt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Datenverarbeitung</dc:creator>
  <cp:lastModifiedBy>Mechthild Leiwering-Hillers</cp:lastModifiedBy>
  <cp:lastPrinted>2016-06-10T07:32:53Z</cp:lastPrinted>
  <dcterms:created xsi:type="dcterms:W3CDTF">2002-03-21T13:03:04Z</dcterms:created>
  <dcterms:modified xsi:type="dcterms:W3CDTF">2026-02-17T11:13:29Z</dcterms:modified>
</cp:coreProperties>
</file>